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C:\!Projekty\Jih\2021_plot_V_Zalomu\06_Soupis_praci\"/>
    </mc:Choice>
  </mc:AlternateContent>
  <xr:revisionPtr revIDLastSave="0" documentId="13_ncr:1_{352F5236-14F4-4528-AA4C-30416C8852B7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Rekapitulace stavby" sheetId="1" r:id="rId1"/>
    <sheet name="2022-003 - Oplocení areál..." sheetId="2" r:id="rId2"/>
  </sheets>
  <definedNames>
    <definedName name="_xlnm._FilterDatabase" localSheetId="1" hidden="1">'2022-003 - Oplocení areál...'!$C$118:$K$218</definedName>
    <definedName name="_xlnm.Print_Titles" localSheetId="1">'2022-003 - Oplocení areál...'!$118:$118</definedName>
    <definedName name="_xlnm.Print_Titles" localSheetId="0">'Rekapitulace stavby'!$92:$92</definedName>
    <definedName name="_xlnm.Print_Area" localSheetId="1">'2022-003 - Oplocení areál...'!$C$4:$J$76,'2022-003 - Oplocení areál...'!$C$82:$J$102,'2022-003 - Oplocení areál...'!$C$108:$K$218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T213" i="2" s="1"/>
  <c r="R214" i="2"/>
  <c r="R213" i="2"/>
  <c r="P214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4" i="2"/>
  <c r="BH174" i="2"/>
  <c r="BG174" i="2"/>
  <c r="BF174" i="2"/>
  <c r="T174" i="2"/>
  <c r="R174" i="2"/>
  <c r="P174" i="2"/>
  <c r="BI169" i="2"/>
  <c r="BH169" i="2"/>
  <c r="BG169" i="2"/>
  <c r="BF169" i="2"/>
  <c r="T169" i="2"/>
  <c r="T168" i="2"/>
  <c r="R169" i="2"/>
  <c r="R168" i="2"/>
  <c r="P169" i="2"/>
  <c r="P168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4" i="2"/>
  <c r="BH134" i="2"/>
  <c r="BG134" i="2"/>
  <c r="BF134" i="2"/>
  <c r="T134" i="2"/>
  <c r="R134" i="2"/>
  <c r="P134" i="2"/>
  <c r="BI128" i="2"/>
  <c r="BH128" i="2"/>
  <c r="BG128" i="2"/>
  <c r="BF128" i="2"/>
  <c r="T128" i="2"/>
  <c r="R128" i="2"/>
  <c r="P128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J116" i="2"/>
  <c r="J115" i="2"/>
  <c r="F115" i="2"/>
  <c r="F113" i="2"/>
  <c r="E111" i="2"/>
  <c r="J90" i="2"/>
  <c r="J89" i="2"/>
  <c r="F89" i="2"/>
  <c r="F87" i="2"/>
  <c r="E85" i="2"/>
  <c r="E16" i="2"/>
  <c r="F116" i="2" s="1"/>
  <c r="J10" i="2"/>
  <c r="J113" i="2" s="1"/>
  <c r="L90" i="1"/>
  <c r="AM90" i="1"/>
  <c r="AM89" i="1"/>
  <c r="L89" i="1"/>
  <c r="AM87" i="1"/>
  <c r="L87" i="1"/>
  <c r="L85" i="1"/>
  <c r="L84" i="1"/>
  <c r="BK149" i="2"/>
  <c r="BK139" i="2"/>
  <c r="J128" i="2"/>
  <c r="BK123" i="2"/>
  <c r="BK218" i="2"/>
  <c r="J214" i="2"/>
  <c r="BK207" i="2"/>
  <c r="BK206" i="2"/>
  <c r="BK202" i="2"/>
  <c r="BK193" i="2"/>
  <c r="J191" i="2"/>
  <c r="J182" i="2"/>
  <c r="BK180" i="2"/>
  <c r="J178" i="2"/>
  <c r="J169" i="2"/>
  <c r="BK164" i="2"/>
  <c r="BK161" i="2"/>
  <c r="J159" i="2"/>
  <c r="J149" i="2"/>
  <c r="BK141" i="2"/>
  <c r="J139" i="2"/>
  <c r="J134" i="2"/>
  <c r="J124" i="2"/>
  <c r="J218" i="2"/>
  <c r="BK217" i="2"/>
  <c r="J217" i="2"/>
  <c r="J216" i="2"/>
  <c r="BK214" i="2"/>
  <c r="J212" i="2"/>
  <c r="BK211" i="2"/>
  <c r="J207" i="2"/>
  <c r="J206" i="2"/>
  <c r="BK204" i="2"/>
  <c r="J203" i="2"/>
  <c r="J202" i="2"/>
  <c r="BK194" i="2"/>
  <c r="J193" i="2"/>
  <c r="BK192" i="2"/>
  <c r="BK191" i="2"/>
  <c r="BK190" i="2"/>
  <c r="BK182" i="2"/>
  <c r="BK181" i="2"/>
  <c r="J180" i="2"/>
  <c r="J179" i="2"/>
  <c r="BK178" i="2"/>
  <c r="BK174" i="2"/>
  <c r="BK169" i="2"/>
  <c r="BK165" i="2"/>
  <c r="J164" i="2"/>
  <c r="BK162" i="2"/>
  <c r="J161" i="2"/>
  <c r="J160" i="2"/>
  <c r="BK159" i="2"/>
  <c r="J153" i="2"/>
  <c r="J145" i="2"/>
  <c r="J141" i="2"/>
  <c r="BK140" i="2"/>
  <c r="J138" i="2"/>
  <c r="BK124" i="2"/>
  <c r="BK122" i="2"/>
  <c r="AS94" i="1"/>
  <c r="BK216" i="2"/>
  <c r="BK212" i="2"/>
  <c r="J211" i="2"/>
  <c r="J204" i="2"/>
  <c r="BK203" i="2"/>
  <c r="J194" i="2"/>
  <c r="J192" i="2"/>
  <c r="J190" i="2"/>
  <c r="J181" i="2"/>
  <c r="BK179" i="2"/>
  <c r="J174" i="2"/>
  <c r="J165" i="2"/>
  <c r="J162" i="2"/>
  <c r="BK160" i="2"/>
  <c r="BK153" i="2"/>
  <c r="BK145" i="2"/>
  <c r="J140" i="2"/>
  <c r="BK138" i="2"/>
  <c r="BK134" i="2"/>
  <c r="BK128" i="2"/>
  <c r="J123" i="2"/>
  <c r="J122" i="2"/>
  <c r="BK121" i="2" l="1"/>
  <c r="R121" i="2"/>
  <c r="BK173" i="2"/>
  <c r="J173" i="2" s="1"/>
  <c r="J98" i="2" s="1"/>
  <c r="R173" i="2"/>
  <c r="BK205" i="2"/>
  <c r="J205" i="2" s="1"/>
  <c r="J99" i="2" s="1"/>
  <c r="P205" i="2"/>
  <c r="T205" i="2"/>
  <c r="BK215" i="2"/>
  <c r="J215" i="2" s="1"/>
  <c r="J101" i="2" s="1"/>
  <c r="R215" i="2"/>
  <c r="P121" i="2"/>
  <c r="T121" i="2"/>
  <c r="P173" i="2"/>
  <c r="T173" i="2"/>
  <c r="R205" i="2"/>
  <c r="P215" i="2"/>
  <c r="T215" i="2"/>
  <c r="BK168" i="2"/>
  <c r="J168" i="2" s="1"/>
  <c r="J97" i="2" s="1"/>
  <c r="BK213" i="2"/>
  <c r="J213" i="2"/>
  <c r="J100" i="2" s="1"/>
  <c r="F90" i="2"/>
  <c r="BE124" i="2"/>
  <c r="BE134" i="2"/>
  <c r="BE140" i="2"/>
  <c r="BE141" i="2"/>
  <c r="BE149" i="2"/>
  <c r="BE159" i="2"/>
  <c r="BE160" i="2"/>
  <c r="BE162" i="2"/>
  <c r="BE165" i="2"/>
  <c r="BE169" i="2"/>
  <c r="BE178" i="2"/>
  <c r="BE179" i="2"/>
  <c r="BE192" i="2"/>
  <c r="BE194" i="2"/>
  <c r="BE202" i="2"/>
  <c r="BE206" i="2"/>
  <c r="BE211" i="2"/>
  <c r="BE214" i="2"/>
  <c r="BE216" i="2"/>
  <c r="BE217" i="2"/>
  <c r="BE218" i="2"/>
  <c r="J87" i="2"/>
  <c r="BE122" i="2"/>
  <c r="BE123" i="2"/>
  <c r="BE128" i="2"/>
  <c r="BE138" i="2"/>
  <c r="BE139" i="2"/>
  <c r="BE145" i="2"/>
  <c r="BE153" i="2"/>
  <c r="BE161" i="2"/>
  <c r="BE164" i="2"/>
  <c r="BE174" i="2"/>
  <c r="BE180" i="2"/>
  <c r="BE181" i="2"/>
  <c r="BE182" i="2"/>
  <c r="BE190" i="2"/>
  <c r="BE191" i="2"/>
  <c r="BE193" i="2"/>
  <c r="BE203" i="2"/>
  <c r="BE204" i="2"/>
  <c r="BE207" i="2"/>
  <c r="BE212" i="2"/>
  <c r="F32" i="2"/>
  <c r="BA95" i="1" s="1"/>
  <c r="BA94" i="1" s="1"/>
  <c r="W30" i="1" s="1"/>
  <c r="F35" i="2"/>
  <c r="BD95" i="1" s="1"/>
  <c r="BD94" i="1" s="1"/>
  <c r="W33" i="1" s="1"/>
  <c r="F33" i="2"/>
  <c r="BB95" i="1" s="1"/>
  <c r="BB94" i="1" s="1"/>
  <c r="AX94" i="1" s="1"/>
  <c r="J32" i="2"/>
  <c r="AW95" i="1" s="1"/>
  <c r="F34" i="2"/>
  <c r="BC95" i="1" s="1"/>
  <c r="BC94" i="1" s="1"/>
  <c r="W32" i="1" s="1"/>
  <c r="T120" i="2" l="1"/>
  <c r="T119" i="2"/>
  <c r="P120" i="2"/>
  <c r="P119" i="2"/>
  <c r="AU95" i="1" s="1"/>
  <c r="AU94" i="1" s="1"/>
  <c r="R120" i="2"/>
  <c r="R119" i="2" s="1"/>
  <c r="BK120" i="2"/>
  <c r="J120" i="2" s="1"/>
  <c r="J95" i="2" s="1"/>
  <c r="J121" i="2"/>
  <c r="J96" i="2"/>
  <c r="AW94" i="1"/>
  <c r="AK30" i="1" s="1"/>
  <c r="AY94" i="1"/>
  <c r="W31" i="1"/>
  <c r="F31" i="2"/>
  <c r="AZ95" i="1" s="1"/>
  <c r="AZ94" i="1" s="1"/>
  <c r="AV94" i="1" s="1"/>
  <c r="AK29" i="1" s="1"/>
  <c r="J31" i="2"/>
  <c r="AV95" i="1"/>
  <c r="AT95" i="1" s="1"/>
  <c r="BK119" i="2" l="1"/>
  <c r="J119" i="2"/>
  <c r="J94" i="2" s="1"/>
  <c r="AT94" i="1"/>
  <c r="W29" i="1"/>
  <c r="J28" i="2" l="1"/>
  <c r="AG95" i="1"/>
  <c r="AG94" i="1" s="1"/>
  <c r="AK26" i="1" s="1"/>
  <c r="AK35" i="1" s="1"/>
  <c r="J37" i="2" l="1"/>
  <c r="AN95" i="1"/>
  <c r="AN94" i="1"/>
</calcChain>
</file>

<file path=xl/sharedStrings.xml><?xml version="1.0" encoding="utf-8"?>
<sst xmlns="http://schemas.openxmlformats.org/spreadsheetml/2006/main" count="1386" uniqueCount="317">
  <si>
    <t>Export Komplet</t>
  </si>
  <si>
    <t/>
  </si>
  <si>
    <t>2.0</t>
  </si>
  <si>
    <t>False</t>
  </si>
  <si>
    <t>{b5369d50-e341-40ed-88f4-75f258cea225}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</si>
  <si>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</si>
  <si>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</si>
  <si>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</si>
  <si>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</si>
  <si>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</si>
  <si>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</si>
  <si>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</si>
  <si>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</si>
  <si>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</si>
  <si>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</si>
  <si>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</si>
  <si>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Oplocení areálu v ul.V Zálomu</t>
  </si>
  <si>
    <t>KSO:</t>
  </si>
  <si>
    <t>CC-CZ:</t>
  </si>
  <si>
    <t>Místo:</t>
  </si>
  <si>
    <t xml:space="preserve"> </t>
  </si>
  <si>
    <t>Datum:</t>
  </si>
  <si>
    <t>15. 1. 2022</t>
  </si>
  <si>
    <t>Zadavatel:</t>
  </si>
  <si>
    <t>IČ:</t>
  </si>
  <si>
    <t>Městský obvod Ostrava-Jih</t>
  </si>
  <si>
    <t>DIČ:</t>
  </si>
  <si>
    <t>Uchazeč:</t>
  </si>
  <si>
    <t>Projektant:</t>
  </si>
  <si>
    <t>Dopravní projekce Bojko s.r.o.</t>
  </si>
  <si>
    <t>True</t>
  </si>
  <si>
    <t>Zpracovatel:</t>
  </si>
  <si>
    <t>Pflegrová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</si>
  <si>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</si>
  <si>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</si>
  <si>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</si>
  <si>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</si>
  <si>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</si>
  <si>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</si>
  <si>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</si>
  <si>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</si>
  <si>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</si>
  <si>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</si>
  <si>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</si>
  <si>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</si>
  <si>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</si>
  <si>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</si>
  <si>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</si>
  <si>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</si>
  <si>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</si>
  <si>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</si>
  <si>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</si>
  <si>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</si>
  <si>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</si>
  <si>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</si>
  <si>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</si>
  <si>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</si>
  <si>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</si>
  <si>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</si>
  <si>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</si>
  <si>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</si>
  <si>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</si>
  <si>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</si>
  <si>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</si>
  <si>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</si>
  <si>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</si>
  <si>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</si>
  <si>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</si>
  <si>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</si>
  <si>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</si>
  <si>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</si>
  <si>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</si>
  <si>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</si>
  <si>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</si>
  <si>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</si>
  <si>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</si>
  <si>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</si>
  <si>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</si>
  <si>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</si>
  <si>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</si>
  <si>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</si>
  <si>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</si>
  <si>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</si>
  <si>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</si>
  <si>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</si>
  <si>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</si>
  <si>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</si>
  <si>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</si>
  <si>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</si>
  <si>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</si>
  <si>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</si>
  <si>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</si>
  <si>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9 - Ostatní konstrukce a práce, bourání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</si>
  <si>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</si>
  <si>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</si>
  <si>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</si>
  <si>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</si>
  <si>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</si>
  <si>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</si>
  <si>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</si>
  <si>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</si>
  <si>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</si>
  <si>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</si>
  <si>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</si>
  <si>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</si>
  <si>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</si>
  <si>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</si>
  <si>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</si>
  <si>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</si>
  <si>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</si>
  <si>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</si>
  <si>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</si>
  <si>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</si>
  <si>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112101101</t>
  </si>
  <si>
    <t>Odstranění stromů s odřezáním kmene a s odvětvením listnatých, průměru kmene přes 100 do 300 mm</t>
  </si>
  <si>
    <t>kus</t>
  </si>
  <si>
    <t>CS ÚRS 2022 01</t>
  </si>
  <si>
    <t>4</t>
  </si>
  <si>
    <t>-1633688081</t>
  </si>
  <si>
    <t>112251101</t>
  </si>
  <si>
    <t>Odstranění pařezů strojně s jejich vykopáním, vytrháním nebo odstřelením průměru přes 100 do 300 mm</t>
  </si>
  <si>
    <t>338753786</t>
  </si>
  <si>
    <t>3</t>
  </si>
  <si>
    <t>122111101</t>
  </si>
  <si>
    <t>Odkopávky a prokopávky ručně zapažené i nezapažené v hornině třídy těžitelnosti I skupiny 1 a 2</t>
  </si>
  <si>
    <t>m3</t>
  </si>
  <si>
    <t>835262329</t>
  </si>
  <si>
    <t>VV</t>
  </si>
  <si>
    <t>odkopávky pro osazení podhrabových desek</t>
  </si>
  <si>
    <t>1,2</t>
  </si>
  <si>
    <t>Součet</t>
  </si>
  <si>
    <t>122151101</t>
  </si>
  <si>
    <t>Odkopávky a prokopávky nezapažené strojně v hornině třídy těžitelnosti I skupiny 1 a 2 do 20 m3</t>
  </si>
  <si>
    <t>1043146182</t>
  </si>
  <si>
    <t>6,0-(1,2+0,936)</t>
  </si>
  <si>
    <t>těžení a naložení ornice na skládce pro                                                                                                   ohumusování</t>
  </si>
  <si>
    <t>62,0*0,1</t>
  </si>
  <si>
    <t>5</t>
  </si>
  <si>
    <t>133112811</t>
  </si>
  <si>
    <t>Hloubení nezapažených šachet ručně v horninách třídy těžitelnosti I skupiny 1 a 2, půdorysná plocha výkopu do 4 m2</t>
  </si>
  <si>
    <t>162262328</t>
  </si>
  <si>
    <t>výkopo pro jamky</t>
  </si>
  <si>
    <t>0,3*0,3*0,8*13</t>
  </si>
  <si>
    <t>6</t>
  </si>
  <si>
    <t>162201401</t>
  </si>
  <si>
    <t>Vodorovné přemístění větví, kmenů nebo pařezů s naložením, složením a dopravou do 1000 m větví stromů listnatých, průměru kmene přes 100 do 300 mm</t>
  </si>
  <si>
    <t>1620469406</t>
  </si>
  <si>
    <t>7</t>
  </si>
  <si>
    <t>162201411</t>
  </si>
  <si>
    <t>Vodorovné přemístění větví, kmenů nebo pařezů s naložením, složením a dopravou do 1000 m kmenů stromů listnatých, průměru přes 100 do 300 mm</t>
  </si>
  <si>
    <t>-1042882693</t>
  </si>
  <si>
    <t>8</t>
  </si>
  <si>
    <t>162201421</t>
  </si>
  <si>
    <t>Vodorovné přemístění větví, kmenů nebo pařezů s naložením, složením a dopravou do 1000 m pařezů kmenů, průměru přes 100 do 300 mm</t>
  </si>
  <si>
    <t>-3108644</t>
  </si>
  <si>
    <t>9</t>
  </si>
  <si>
    <t>162301931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</si>
  <si>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</si>
  <si>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682569096</t>
  </si>
  <si>
    <t>odvoz do 5km</t>
  </si>
  <si>
    <t>1*4</t>
  </si>
  <si>
    <t>10</t>
  </si>
  <si>
    <t>162301951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</si>
  <si>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</si>
  <si>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2015377974</t>
  </si>
  <si>
    <t>11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</si>
  <si>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</si>
  <si>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</si>
  <si>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-968996512</t>
  </si>
  <si>
    <t>12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</si>
  <si>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</si>
  <si>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</si>
  <si>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728124718</t>
  </si>
  <si>
    <t>dovoz nedostatku zeminy pro zásypy</t>
  </si>
  <si>
    <t>3,864</t>
  </si>
  <si>
    <t xml:space="preserve">dovoz ornice ze skládky </t>
  </si>
  <si>
    <t>6,2</t>
  </si>
  <si>
    <t>13</t>
  </si>
  <si>
    <t>174211101</t>
  </si>
  <si>
    <t>Zásyp sypaninou z jakékoliv horniny ručně s uložením výkopku ve vrstvách bez zhutnění jam, šachet, rýh nebo kolem objektů v těchto vykopávkách</t>
  </si>
  <si>
    <t>1361071135</t>
  </si>
  <si>
    <t>14</t>
  </si>
  <si>
    <t>181311103</t>
  </si>
  <si>
    <t>Rozprostření a urovnání ornice v rovině nebo ve svahu sklonu do 1:5 ručně při souvislé ploše, tl. vrstvy do 200 mm</t>
  </si>
  <si>
    <t>m2</t>
  </si>
  <si>
    <t>1578576712</t>
  </si>
  <si>
    <t>181411131</t>
  </si>
  <si>
    <t>Založení trávníku na půdě předem připravené plochy do 1000 m2 výsevem včetně utažení parkového v rovině nebo na svahu do 1:5</t>
  </si>
  <si>
    <t>-1030016451</t>
  </si>
  <si>
    <t>16</t>
  </si>
  <si>
    <t>M</t>
  </si>
  <si>
    <t>00572410</t>
  </si>
  <si>
    <t>osivo směs travní parková</t>
  </si>
  <si>
    <t>kg</t>
  </si>
  <si>
    <t>1918867730</t>
  </si>
  <si>
    <t>62*0,025 'Přepočtené koeficientem množství</t>
  </si>
  <si>
    <t>17</t>
  </si>
  <si>
    <t>184818231</t>
  </si>
  <si>
    <t>Ochrana kmene bedněním před poškozením stavebním provozem zřízení včetně odstranění výšky bednění do 2 m průměru kmene do 300 mm</t>
  </si>
  <si>
    <t>561429652</t>
  </si>
  <si>
    <t>18</t>
  </si>
  <si>
    <t>185803111</t>
  </si>
  <si>
    <t>Ošetření trávníku  jednorázové v rovině nebo na svahu do 1:5</t>
  </si>
  <si>
    <t>710795823</t>
  </si>
  <si>
    <t>62,0*2</t>
  </si>
  <si>
    <t>Zakládání</t>
  </si>
  <si>
    <t>19</t>
  </si>
  <si>
    <t>275313711</t>
  </si>
  <si>
    <t>Základy z betonu prostého patky a bloky z betonu kamenem neprokládaného tř. C 20/25</t>
  </si>
  <si>
    <t>-1007147227</t>
  </si>
  <si>
    <t>patky pro sloupky</t>
  </si>
  <si>
    <t>Svislé a kompletní konstrukce</t>
  </si>
  <si>
    <t>20</t>
  </si>
  <si>
    <t>338171111</t>
  </si>
  <si>
    <t>Montáž sloupků a vzpěr plotových ocelových trubkových nebo profilovaných výšky do 2,00 m se zalitím cementovou maltou do vynechaných otvorů</t>
  </si>
  <si>
    <t>-465852019</t>
  </si>
  <si>
    <t>sloupek ocelový</t>
  </si>
  <si>
    <t>55342180</t>
  </si>
  <si>
    <t>plotový profilovaný sloupek D 40-50mm dl 1,5-2,0m pro svařované pletivo v návinu povrchová úprava Pz a komaxit</t>
  </si>
  <si>
    <t>792765837</t>
  </si>
  <si>
    <t>22</t>
  </si>
  <si>
    <t>348101210</t>
  </si>
  <si>
    <t>Osazení vrat nebo vrátek k oplocení na sloupky ocelové, plochy jednotlivě do 2 m2</t>
  </si>
  <si>
    <t>1099446979</t>
  </si>
  <si>
    <t>23</t>
  </si>
  <si>
    <t>55342331/R</t>
  </si>
  <si>
    <t>290429955</t>
  </si>
  <si>
    <t>24</t>
  </si>
  <si>
    <t>KBB.280202PZ03004</t>
  </si>
  <si>
    <t>-999889177</t>
  </si>
  <si>
    <t>25</t>
  </si>
  <si>
    <t>348121211</t>
  </si>
  <si>
    <t>Osazení podhrabových desek na ocelové sloupky, délky desek do 2 m</t>
  </si>
  <si>
    <t>-1197186071</t>
  </si>
  <si>
    <t>podhrabová deska 2000*200*50</t>
  </si>
  <si>
    <t>podhrabová deska 1160*200*50</t>
  </si>
  <si>
    <t>podhrabová deska 750*200*50</t>
  </si>
  <si>
    <t>26</t>
  </si>
  <si>
    <t>PFB.2520430/1</t>
  </si>
  <si>
    <t>-1453045196</t>
  </si>
  <si>
    <t>27</t>
  </si>
  <si>
    <t>59232540</t>
  </si>
  <si>
    <t>-1777021509</t>
  </si>
  <si>
    <t>28</t>
  </si>
  <si>
    <t>PFB.2520430/2</t>
  </si>
  <si>
    <t>-1765361235</t>
  </si>
  <si>
    <t>29</t>
  </si>
  <si>
    <t>PFB.0007010OZ</t>
  </si>
  <si>
    <t>Držák podhrabové desky Držák PD 20 K</t>
  </si>
  <si>
    <t>1056288820</t>
  </si>
  <si>
    <t>30</t>
  </si>
  <si>
    <t>348171120</t>
  </si>
  <si>
    <t>Montáž oplocení z dílců kovových rámových, na ocelové sloupky, výšky přes 1,0 do 1,5 m</t>
  </si>
  <si>
    <t>m</t>
  </si>
  <si>
    <t>-1462528000</t>
  </si>
  <si>
    <t>2,0*8</t>
  </si>
  <si>
    <t>rámy 1,16</t>
  </si>
  <si>
    <t>1,16*2</t>
  </si>
  <si>
    <t>0,75*1</t>
  </si>
  <si>
    <t>31</t>
  </si>
  <si>
    <t>55342310</t>
  </si>
  <si>
    <t>1962101424</t>
  </si>
  <si>
    <t>32</t>
  </si>
  <si>
    <t>31391000/1</t>
  </si>
  <si>
    <t>1733197497</t>
  </si>
  <si>
    <t>33</t>
  </si>
  <si>
    <t>31391000/2</t>
  </si>
  <si>
    <t>-2080455868</t>
  </si>
  <si>
    <t>Ostatní konstrukce a práce, bourání</t>
  </si>
  <si>
    <t>34</t>
  </si>
  <si>
    <t>966049831</t>
  </si>
  <si>
    <t>Rozebrání prefabrikovaných plotových desek betonových</t>
  </si>
  <si>
    <t>-736216132</t>
  </si>
  <si>
    <t>35</t>
  </si>
  <si>
    <t>966071711</t>
  </si>
  <si>
    <t>Bourání plotových sloupků a vzpěr ocelových trubkových nebo profilovaných výšky do 2,50 m zabetonovaných</t>
  </si>
  <si>
    <t>-2013257373</t>
  </si>
  <si>
    <t>ocelové sloupky</t>
  </si>
  <si>
    <t>64</t>
  </si>
  <si>
    <t>36</t>
  </si>
  <si>
    <t>966072811</t>
  </si>
  <si>
    <t>Rozebrání oplocení z dílců rámových na ocelové sloupky, výšky přes 1 do 2 m</t>
  </si>
  <si>
    <t>-194218000</t>
  </si>
  <si>
    <t>37</t>
  </si>
  <si>
    <t>966073810</t>
  </si>
  <si>
    <t>Rozebrání vrat a vrátek k oplocení plochy jednotlivě do 2 m2</t>
  </si>
  <si>
    <t>-728076788</t>
  </si>
  <si>
    <t>998</t>
  </si>
  <si>
    <t>Přesun hmot</t>
  </si>
  <si>
    <t>38</t>
  </si>
  <si>
    <t>998232110</t>
  </si>
  <si>
    <t>Přesun hmot pro oplocení  se svislou nosnou konstrukcí zděnou z cihel, tvárnic, bloků, popř. kovovou nebo dřevěnou vodorovná dopravní vzdálenost do 50 m, pro oplocení výšky do 3 m</t>
  </si>
  <si>
    <t>t</t>
  </si>
  <si>
    <t>-1297647732</t>
  </si>
  <si>
    <t>VRN</t>
  </si>
  <si>
    <t>Vedlejší rozpočtové náklady</t>
  </si>
  <si>
    <t>39</t>
  </si>
  <si>
    <t>Zařízení staveniště</t>
  </si>
  <si>
    <t>celk</t>
  </si>
  <si>
    <t>-416450660</t>
  </si>
  <si>
    <t>40</t>
  </si>
  <si>
    <t>Provizorní dopravní značení po dobu výstavby</t>
  </si>
  <si>
    <t>900087283</t>
  </si>
  <si>
    <t>41</t>
  </si>
  <si>
    <t>Geodetické vytýčení inženýrských sítí</t>
  </si>
  <si>
    <t>1170139594</t>
  </si>
  <si>
    <t>těžení nedostatku zeminy pro zásypaní jam po                  odstraněných základech,podhrabových desek</t>
  </si>
  <si>
    <t>branka plotová jednokřídlá Pz 1250*1250mm,povrchová úprava zinek+PVC</t>
  </si>
  <si>
    <t xml:space="preserve">Pant na vrátka pozink </t>
  </si>
  <si>
    <t>Deska podhrabová DP 2000*200*50</t>
  </si>
  <si>
    <t>Deska podhrabová DP 750*200*50</t>
  </si>
  <si>
    <t>Deska podhrabová DP 1160*200*50</t>
  </si>
  <si>
    <t>pole plotové kovové 1160*1200 vypletené žebírkovým pletivem se čtvercovými oky 50*50 vč.držáků plotových rámů</t>
  </si>
  <si>
    <t>pole plotové kovové 750*1200 vvypletené žebírkovým pletivem se čtvercovými oky 50*50 vč.držáků plotových rámů</t>
  </si>
  <si>
    <t>pole plotové kovové 2000*1250mm vypletené žebírkovým pletivem se čtvercovými oky 50*50 vč.držáků plotových rámů</t>
  </si>
  <si>
    <t>rámy 2,0m</t>
  </si>
  <si>
    <t>rám 0,75m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</si>
</sst>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E14" sqref="E14:AJ1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191" t="s">
        <v>5</v>
      </c>
      <c r="AS2" s="192"/>
      <c r="AT2" s="192"/>
      <c r="AU2" s="192"/>
      <c r="AV2" s="192"/>
      <c r="AW2" s="192"/>
      <c r="AX2" s="192"/>
      <c r="AY2" s="192"/>
      <c r="AZ2" s="192"/>
      <c r="BA2" s="192"/>
      <c r="BB2" s="192"/>
      <c r="BC2" s="192"/>
      <c r="BD2" s="192"/>
      <c r="BE2" s="192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22"/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2"/>
      <c r="AK5" s="192"/>
      <c r="AL5" s="192"/>
      <c r="AM5" s="192"/>
      <c r="AN5" s="192"/>
      <c r="AO5" s="192"/>
      <c r="AR5" s="20"/>
      <c r="BE5" s="219" t="s">
        <v>14</v>
      </c>
      <c r="BS5" s="17" t="s">
        <v>6</v>
      </c>
    </row>
    <row r="6" spans="1:74" s="1" customFormat="1" ht="36.950000000000003" customHeight="1">
      <c r="B6" s="20"/>
      <c r="D6" s="26" t="s">
        <v>15</v>
      </c>
      <c r="K6" s="223" t="s">
        <v>16</v>
      </c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2"/>
      <c r="AH6" s="192"/>
      <c r="AI6" s="192"/>
      <c r="AJ6" s="192"/>
      <c r="AK6" s="192"/>
      <c r="AL6" s="192"/>
      <c r="AM6" s="192"/>
      <c r="AN6" s="192"/>
      <c r="AO6" s="192"/>
      <c r="AR6" s="20"/>
      <c r="BE6" s="220"/>
      <c r="BS6" s="17" t="s">
        <v>6</v>
      </c>
    </row>
    <row r="7" spans="1:74" s="1" customFormat="1" ht="12" customHeight="1">
      <c r="B7" s="20"/>
      <c r="D7" s="27" t="s">
        <v>17</v>
      </c>
      <c r="K7" s="25" t="s">
        <v>1</v>
      </c>
      <c r="AK7" s="27" t="s">
        <v>18</v>
      </c>
      <c r="AN7" s="25" t="s">
        <v>1</v>
      </c>
      <c r="AR7" s="20"/>
      <c r="BE7" s="220"/>
      <c r="BS7" s="17" t="s">
        <v>6</v>
      </c>
    </row>
    <row r="8" spans="1:74" s="1" customFormat="1" ht="12" customHeight="1">
      <c r="B8" s="20"/>
      <c r="D8" s="27" t="s">
        <v>19</v>
      </c>
      <c r="K8" s="25" t="s">
        <v>20</v>
      </c>
      <c r="AK8" s="27" t="s">
        <v>21</v>
      </c>
      <c r="AN8" s="28" t="s">
        <v>22</v>
      </c>
      <c r="AR8" s="20"/>
      <c r="BE8" s="220"/>
      <c r="BS8" s="17" t="s">
        <v>6</v>
      </c>
    </row>
    <row r="9" spans="1:74" s="1" customFormat="1" ht="14.45" customHeight="1">
      <c r="B9" s="20"/>
      <c r="AR9" s="20"/>
      <c r="BE9" s="220"/>
      <c r="BS9" s="17" t="s">
        <v>6</v>
      </c>
    </row>
    <row r="10" spans="1:74" s="1" customFormat="1" ht="12" customHeight="1">
      <c r="B10" s="20"/>
      <c r="D10" s="27" t="s">
        <v>23</v>
      </c>
      <c r="AK10" s="27" t="s">
        <v>24</v>
      </c>
      <c r="AN10" s="25" t="s">
        <v>1</v>
      </c>
      <c r="AR10" s="20"/>
      <c r="BE10" s="220"/>
      <c r="BS10" s="17" t="s">
        <v>6</v>
      </c>
    </row>
    <row r="11" spans="1:74" s="1" customFormat="1" ht="18.399999999999999" customHeight="1">
      <c r="B11" s="20"/>
      <c r="E11" s="25" t="s">
        <v>25</v>
      </c>
      <c r="AK11" s="27" t="s">
        <v>26</v>
      </c>
      <c r="AN11" s="25" t="s">
        <v>1</v>
      </c>
      <c r="AR11" s="20"/>
      <c r="BE11" s="220"/>
      <c r="BS11" s="17" t="s">
        <v>6</v>
      </c>
    </row>
    <row r="12" spans="1:74" s="1" customFormat="1" ht="6.95" customHeight="1">
      <c r="B12" s="20"/>
      <c r="AR12" s="20"/>
      <c r="BE12" s="220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24</v>
      </c>
      <c r="AN13" s="29"/>
      <c r="AR13" s="20"/>
      <c r="BE13" s="220"/>
      <c r="BS13" s="17" t="s">
        <v>6</v>
      </c>
    </row>
    <row r="14" spans="1:74" ht="12.75">
      <c r="B14" s="20"/>
      <c r="E14" s="224"/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25"/>
      <c r="Z14" s="225"/>
      <c r="AA14" s="225"/>
      <c r="AB14" s="225"/>
      <c r="AC14" s="225"/>
      <c r="AD14" s="225"/>
      <c r="AE14" s="225"/>
      <c r="AF14" s="225"/>
      <c r="AG14" s="225"/>
      <c r="AH14" s="225"/>
      <c r="AI14" s="225"/>
      <c r="AJ14" s="225"/>
      <c r="AK14" s="27" t="s">
        <v>26</v>
      </c>
      <c r="AN14" s="29"/>
      <c r="AR14" s="20"/>
      <c r="BE14" s="220"/>
      <c r="BS14" s="17" t="s">
        <v>6</v>
      </c>
    </row>
    <row r="15" spans="1:74" s="1" customFormat="1" ht="6.95" customHeight="1">
      <c r="B15" s="20"/>
      <c r="AR15" s="20"/>
      <c r="BE15" s="220"/>
      <c r="BS15" s="17" t="s">
        <v>3</v>
      </c>
    </row>
    <row r="16" spans="1:74" s="1" customFormat="1" ht="12" customHeight="1">
      <c r="B16" s="20"/>
      <c r="D16" s="27" t="s">
        <v>28</v>
      </c>
      <c r="AK16" s="27" t="s">
        <v>24</v>
      </c>
      <c r="AN16" s="25" t="s">
        <v>1</v>
      </c>
      <c r="AR16" s="20"/>
      <c r="BE16" s="220"/>
      <c r="BS16" s="17" t="s">
        <v>3</v>
      </c>
    </row>
    <row r="17" spans="1:71" s="1" customFormat="1" ht="18.399999999999999" customHeight="1">
      <c r="B17" s="20"/>
      <c r="E17" s="25" t="s">
        <v>29</v>
      </c>
      <c r="AK17" s="27" t="s">
        <v>26</v>
      </c>
      <c r="AN17" s="25" t="s">
        <v>1</v>
      </c>
      <c r="AR17" s="20"/>
      <c r="BE17" s="220"/>
      <c r="BS17" s="17" t="s">
        <v>30</v>
      </c>
    </row>
    <row r="18" spans="1:71" s="1" customFormat="1" ht="6.95" customHeight="1">
      <c r="B18" s="20"/>
      <c r="AR18" s="20"/>
      <c r="BE18" s="220"/>
      <c r="BS18" s="17" t="s">
        <v>6</v>
      </c>
    </row>
    <row r="19" spans="1:71" s="1" customFormat="1" ht="12" customHeight="1">
      <c r="B19" s="20"/>
      <c r="D19" s="27" t="s">
        <v>31</v>
      </c>
      <c r="AK19" s="27" t="s">
        <v>24</v>
      </c>
      <c r="AN19" s="25" t="s">
        <v>1</v>
      </c>
      <c r="AR19" s="20"/>
      <c r="BE19" s="220"/>
      <c r="BS19" s="17" t="s">
        <v>6</v>
      </c>
    </row>
    <row r="20" spans="1:71" s="1" customFormat="1" ht="18.399999999999999" customHeight="1">
      <c r="B20" s="20"/>
      <c r="E20" s="25" t="s">
        <v>32</v>
      </c>
      <c r="AK20" s="27" t="s">
        <v>26</v>
      </c>
      <c r="AN20" s="25" t="s">
        <v>1</v>
      </c>
      <c r="AR20" s="20"/>
      <c r="BE20" s="220"/>
      <c r="BS20" s="17" t="s">
        <v>3</v>
      </c>
    </row>
    <row r="21" spans="1:71" s="1" customFormat="1" ht="6.95" customHeight="1">
      <c r="B21" s="20"/>
      <c r="AR21" s="20"/>
      <c r="BE21" s="220"/>
    </row>
    <row r="22" spans="1:71" s="1" customFormat="1" ht="12" customHeight="1">
      <c r="B22" s="20"/>
      <c r="D22" s="27" t="s">
        <v>33</v>
      </c>
      <c r="AR22" s="20"/>
      <c r="BE22" s="220"/>
    </row>
    <row r="23" spans="1:71" s="1" customFormat="1" ht="16.5" customHeight="1">
      <c r="B23" s="20"/>
      <c r="E23" s="226" t="s">
        <v>1</v>
      </c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6"/>
      <c r="AB23" s="226"/>
      <c r="AC23" s="226"/>
      <c r="AD23" s="226"/>
      <c r="AE23" s="226"/>
      <c r="AF23" s="226"/>
      <c r="AG23" s="226"/>
      <c r="AH23" s="226"/>
      <c r="AI23" s="226"/>
      <c r="AJ23" s="226"/>
      <c r="AK23" s="226"/>
      <c r="AL23" s="226"/>
      <c r="AM23" s="226"/>
      <c r="AN23" s="226"/>
      <c r="AR23" s="20"/>
      <c r="BE23" s="220"/>
    </row>
    <row r="24" spans="1:71" s="1" customFormat="1" ht="6.95" customHeight="1">
      <c r="B24" s="20"/>
      <c r="AR24" s="20"/>
      <c r="BE24" s="220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0"/>
    </row>
    <row r="26" spans="1:71" s="2" customFormat="1" ht="25.9" customHeight="1">
      <c r="A26" s="32"/>
      <c r="B26" s="33"/>
      <c r="C26" s="32"/>
      <c r="D26" s="34" t="s">
        <v>34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7">
        <f>ROUND(AG94,2)</f>
        <v>0</v>
      </c>
      <c r="AL26" s="228"/>
      <c r="AM26" s="228"/>
      <c r="AN26" s="228"/>
      <c r="AO26" s="228"/>
      <c r="AP26" s="32"/>
      <c r="AQ26" s="32"/>
      <c r="AR26" s="33"/>
      <c r="BE26" s="220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20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29" t="s">
        <v>35</v>
      </c>
      <c r="M28" s="229"/>
      <c r="N28" s="229"/>
      <c r="O28" s="229"/>
      <c r="P28" s="229"/>
      <c r="Q28" s="32"/>
      <c r="R28" s="32"/>
      <c r="S28" s="32"/>
      <c r="T28" s="32"/>
      <c r="U28" s="32"/>
      <c r="V28" s="32"/>
      <c r="W28" s="229" t="s">
        <v>36</v>
      </c>
      <c r="X28" s="229"/>
      <c r="Y28" s="229"/>
      <c r="Z28" s="229"/>
      <c r="AA28" s="229"/>
      <c r="AB28" s="229"/>
      <c r="AC28" s="229"/>
      <c r="AD28" s="229"/>
      <c r="AE28" s="229"/>
      <c r="AF28" s="32"/>
      <c r="AG28" s="32"/>
      <c r="AH28" s="32"/>
      <c r="AI28" s="32"/>
      <c r="AJ28" s="32"/>
      <c r="AK28" s="229" t="s">
        <v>37</v>
      </c>
      <c r="AL28" s="229"/>
      <c r="AM28" s="229"/>
      <c r="AN28" s="229"/>
      <c r="AO28" s="229"/>
      <c r="AP28" s="32"/>
      <c r="AQ28" s="32"/>
      <c r="AR28" s="33"/>
      <c r="BE28" s="220"/>
    </row>
    <row r="29" spans="1:71" s="3" customFormat="1" ht="14.45" customHeight="1">
      <c r="B29" s="37"/>
      <c r="D29" s="27" t="s">
        <v>38</v>
      </c>
      <c r="F29" s="27" t="s">
        <v>39</v>
      </c>
      <c r="L29" s="214">
        <v>0.21</v>
      </c>
      <c r="M29" s="213"/>
      <c r="N29" s="213"/>
      <c r="O29" s="213"/>
      <c r="P29" s="213"/>
      <c r="W29" s="212">
        <f>ROUND(AZ94, 2)</f>
        <v>0</v>
      </c>
      <c r="X29" s="213"/>
      <c r="Y29" s="213"/>
      <c r="Z29" s="213"/>
      <c r="AA29" s="213"/>
      <c r="AB29" s="213"/>
      <c r="AC29" s="213"/>
      <c r="AD29" s="213"/>
      <c r="AE29" s="213"/>
      <c r="AK29" s="212">
        <f>ROUND(AV94, 2)</f>
        <v>0</v>
      </c>
      <c r="AL29" s="213"/>
      <c r="AM29" s="213"/>
      <c r="AN29" s="213"/>
      <c r="AO29" s="213"/>
      <c r="AR29" s="37"/>
      <c r="BE29" s="221"/>
    </row>
    <row r="30" spans="1:71" s="3" customFormat="1" ht="14.45" customHeight="1">
      <c r="B30" s="37"/>
      <c r="F30" s="27" t="s">
        <v>40</v>
      </c>
      <c r="L30" s="214">
        <v>0.15</v>
      </c>
      <c r="M30" s="213"/>
      <c r="N30" s="213"/>
      <c r="O30" s="213"/>
      <c r="P30" s="213"/>
      <c r="W30" s="212">
        <f>ROUND(BA94, 2)</f>
        <v>0</v>
      </c>
      <c r="X30" s="213"/>
      <c r="Y30" s="213"/>
      <c r="Z30" s="213"/>
      <c r="AA30" s="213"/>
      <c r="AB30" s="213"/>
      <c r="AC30" s="213"/>
      <c r="AD30" s="213"/>
      <c r="AE30" s="213"/>
      <c r="AK30" s="212">
        <f>ROUND(AW94, 2)</f>
        <v>0</v>
      </c>
      <c r="AL30" s="213"/>
      <c r="AM30" s="213"/>
      <c r="AN30" s="213"/>
      <c r="AO30" s="213"/>
      <c r="AR30" s="37"/>
      <c r="BE30" s="221"/>
    </row>
    <row r="31" spans="1:71" s="3" customFormat="1" ht="14.45" hidden="1" customHeight="1">
      <c r="B31" s="37"/>
      <c r="F31" s="27" t="s">
        <v>41</v>
      </c>
      <c r="L31" s="214">
        <v>0.21</v>
      </c>
      <c r="M31" s="213"/>
      <c r="N31" s="213"/>
      <c r="O31" s="213"/>
      <c r="P31" s="213"/>
      <c r="W31" s="212">
        <f>ROUND(BB94, 2)</f>
        <v>0</v>
      </c>
      <c r="X31" s="213"/>
      <c r="Y31" s="213"/>
      <c r="Z31" s="213"/>
      <c r="AA31" s="213"/>
      <c r="AB31" s="213"/>
      <c r="AC31" s="213"/>
      <c r="AD31" s="213"/>
      <c r="AE31" s="213"/>
      <c r="AK31" s="212">
        <v>0</v>
      </c>
      <c r="AL31" s="213"/>
      <c r="AM31" s="213"/>
      <c r="AN31" s="213"/>
      <c r="AO31" s="213"/>
      <c r="AR31" s="37"/>
      <c r="BE31" s="221"/>
    </row>
    <row r="32" spans="1:71" s="3" customFormat="1" ht="14.45" hidden="1" customHeight="1">
      <c r="B32" s="37"/>
      <c r="F32" s="27" t="s">
        <v>42</v>
      </c>
      <c r="L32" s="214">
        <v>0.15</v>
      </c>
      <c r="M32" s="213"/>
      <c r="N32" s="213"/>
      <c r="O32" s="213"/>
      <c r="P32" s="213"/>
      <c r="W32" s="212">
        <f>ROUND(BC94, 2)</f>
        <v>0</v>
      </c>
      <c r="X32" s="213"/>
      <c r="Y32" s="213"/>
      <c r="Z32" s="213"/>
      <c r="AA32" s="213"/>
      <c r="AB32" s="213"/>
      <c r="AC32" s="213"/>
      <c r="AD32" s="213"/>
      <c r="AE32" s="213"/>
      <c r="AK32" s="212">
        <v>0</v>
      </c>
      <c r="AL32" s="213"/>
      <c r="AM32" s="213"/>
      <c r="AN32" s="213"/>
      <c r="AO32" s="213"/>
      <c r="AR32" s="37"/>
      <c r="BE32" s="221"/>
    </row>
    <row r="33" spans="1:57" s="3" customFormat="1" ht="14.45" hidden="1" customHeight="1">
      <c r="B33" s="37"/>
      <c r="F33" s="27" t="s">
        <v>43</v>
      </c>
      <c r="L33" s="214">
        <v>0</v>
      </c>
      <c r="M33" s="213"/>
      <c r="N33" s="213"/>
      <c r="O33" s="213"/>
      <c r="P33" s="213"/>
      <c r="W33" s="212">
        <f>ROUND(BD94, 2)</f>
        <v>0</v>
      </c>
      <c r="X33" s="213"/>
      <c r="Y33" s="213"/>
      <c r="Z33" s="213"/>
      <c r="AA33" s="213"/>
      <c r="AB33" s="213"/>
      <c r="AC33" s="213"/>
      <c r="AD33" s="213"/>
      <c r="AE33" s="213"/>
      <c r="AK33" s="212">
        <v>0</v>
      </c>
      <c r="AL33" s="213"/>
      <c r="AM33" s="213"/>
      <c r="AN33" s="213"/>
      <c r="AO33" s="213"/>
      <c r="AR33" s="37"/>
      <c r="BE33" s="221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20"/>
    </row>
    <row r="35" spans="1:57" s="2" customFormat="1" ht="25.9" customHeight="1">
      <c r="A35" s="32"/>
      <c r="B35" s="33"/>
      <c r="C35" s="38"/>
      <c r="D35" s="39" t="s">
        <v>44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45</v>
      </c>
      <c r="U35" s="40"/>
      <c r="V35" s="40"/>
      <c r="W35" s="40"/>
      <c r="X35" s="215" t="s">
        <v>46</v>
      </c>
      <c r="Y35" s="216"/>
      <c r="Z35" s="216"/>
      <c r="AA35" s="216"/>
      <c r="AB35" s="216"/>
      <c r="AC35" s="40"/>
      <c r="AD35" s="40"/>
      <c r="AE35" s="40"/>
      <c r="AF35" s="40"/>
      <c r="AG35" s="40"/>
      <c r="AH35" s="40"/>
      <c r="AI35" s="40"/>
      <c r="AJ35" s="40"/>
      <c r="AK35" s="217">
        <f>SUM(AK26:AK33)</f>
        <v>0</v>
      </c>
      <c r="AL35" s="216"/>
      <c r="AM35" s="216"/>
      <c r="AN35" s="216"/>
      <c r="AO35" s="218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47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48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49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50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49</v>
      </c>
      <c r="AI60" s="35"/>
      <c r="AJ60" s="35"/>
      <c r="AK60" s="35"/>
      <c r="AL60" s="35"/>
      <c r="AM60" s="45" t="s">
        <v>50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51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52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49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50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49</v>
      </c>
      <c r="AI75" s="35"/>
      <c r="AJ75" s="35"/>
      <c r="AK75" s="35"/>
      <c r="AL75" s="35"/>
      <c r="AM75" s="45" t="s">
        <v>50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0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0" s="2" customFormat="1" ht="24.95" customHeight="1">
      <c r="A82" s="32"/>
      <c r="B82" s="33"/>
      <c r="C82" s="21" t="s">
        <v>53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0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0" s="4" customFormat="1" ht="12" customHeight="1">
      <c r="B84" s="51"/>
      <c r="C84" s="27" t="s">
        <v>13</v>
      </c>
      <c r="L84" s="4">
        <f>K5</f>
        <v>0</v>
      </c>
      <c r="AR84" s="51"/>
    </row>
    <row r="85" spans="1:90" s="5" customFormat="1" ht="36.950000000000003" customHeight="1">
      <c r="B85" s="52"/>
      <c r="C85" s="53" t="s">
        <v>15</v>
      </c>
      <c r="L85" s="203" t="str">
        <f>K6</f>
        <v>Oplocení areálu v ul.V Zálomu</v>
      </c>
      <c r="M85" s="204"/>
      <c r="N85" s="204"/>
      <c r="O85" s="204"/>
      <c r="P85" s="204"/>
      <c r="Q85" s="204"/>
      <c r="R85" s="204"/>
      <c r="S85" s="204"/>
      <c r="T85" s="204"/>
      <c r="U85" s="204"/>
      <c r="V85" s="204"/>
      <c r="W85" s="204"/>
      <c r="X85" s="204"/>
      <c r="Y85" s="204"/>
      <c r="Z85" s="204"/>
      <c r="AA85" s="204"/>
      <c r="AB85" s="204"/>
      <c r="AC85" s="204"/>
      <c r="AD85" s="204"/>
      <c r="AE85" s="204"/>
      <c r="AF85" s="204"/>
      <c r="AG85" s="204"/>
      <c r="AH85" s="204"/>
      <c r="AI85" s="204"/>
      <c r="AJ85" s="204"/>
      <c r="AK85" s="204"/>
      <c r="AL85" s="204"/>
      <c r="AM85" s="204"/>
      <c r="AN85" s="204"/>
      <c r="AO85" s="204"/>
      <c r="AR85" s="52"/>
    </row>
    <row r="86" spans="1:90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0" s="2" customFormat="1" ht="12" customHeight="1">
      <c r="A87" s="32"/>
      <c r="B87" s="33"/>
      <c r="C87" s="27" t="s">
        <v>19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21</v>
      </c>
      <c r="AJ87" s="32"/>
      <c r="AK87" s="32"/>
      <c r="AL87" s="32"/>
      <c r="AM87" s="205" t="str">
        <f>IF(AN8= "","",AN8)</f>
        <v>15. 1. 2022</v>
      </c>
      <c r="AN87" s="205"/>
      <c r="AO87" s="32"/>
      <c r="AP87" s="32"/>
      <c r="AQ87" s="32"/>
      <c r="AR87" s="33"/>
      <c r="BE87" s="32"/>
    </row>
    <row r="88" spans="1:90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0" s="2" customFormat="1" ht="25.7" customHeight="1">
      <c r="A89" s="32"/>
      <c r="B89" s="33"/>
      <c r="C89" s="27" t="s">
        <v>23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Městský obvod Ostrava-Jih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28</v>
      </c>
      <c r="AJ89" s="32"/>
      <c r="AK89" s="32"/>
      <c r="AL89" s="32"/>
      <c r="AM89" s="206" t="str">
        <f>IF(E17="","",E17)</f>
        <v>Dopravní projekce Bojko s.r.o.</v>
      </c>
      <c r="AN89" s="207"/>
      <c r="AO89" s="207"/>
      <c r="AP89" s="207"/>
      <c r="AQ89" s="32"/>
      <c r="AR89" s="33"/>
      <c r="AS89" s="208" t="s">
        <v>54</v>
      </c>
      <c r="AT89" s="209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0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>
        <f>IF(E14= "Vyplň údaj","",E14)</f>
        <v>0</v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31</v>
      </c>
      <c r="AJ90" s="32"/>
      <c r="AK90" s="32"/>
      <c r="AL90" s="32"/>
      <c r="AM90" s="206" t="str">
        <f>IF(E20="","",E20)</f>
        <v>Pflegrová</v>
      </c>
      <c r="AN90" s="207"/>
      <c r="AO90" s="207"/>
      <c r="AP90" s="207"/>
      <c r="AQ90" s="32"/>
      <c r="AR90" s="33"/>
      <c r="AS90" s="210"/>
      <c r="AT90" s="211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0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10"/>
      <c r="AT91" s="211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0" s="2" customFormat="1" ht="29.25" customHeight="1">
      <c r="A92" s="32"/>
      <c r="B92" s="33"/>
      <c r="C92" s="193" t="s">
        <v>55</v>
      </c>
      <c r="D92" s="194"/>
      <c r="E92" s="194"/>
      <c r="F92" s="194"/>
      <c r="G92" s="194"/>
      <c r="H92" s="60"/>
      <c r="I92" s="195" t="s">
        <v>56</v>
      </c>
      <c r="J92" s="194"/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4"/>
      <c r="AG92" s="196" t="s">
        <v>57</v>
      </c>
      <c r="AH92" s="194"/>
      <c r="AI92" s="194"/>
      <c r="AJ92" s="194"/>
      <c r="AK92" s="194"/>
      <c r="AL92" s="194"/>
      <c r="AM92" s="194"/>
      <c r="AN92" s="195" t="s">
        <v>58</v>
      </c>
      <c r="AO92" s="194"/>
      <c r="AP92" s="197"/>
      <c r="AQ92" s="61" t="s">
        <v>59</v>
      </c>
      <c r="AR92" s="33"/>
      <c r="AS92" s="62" t="s">
        <v>60</v>
      </c>
      <c r="AT92" s="63" t="s">
        <v>61</v>
      </c>
      <c r="AU92" s="63" t="s">
        <v>62</v>
      </c>
      <c r="AV92" s="63" t="s">
        <v>63</v>
      </c>
      <c r="AW92" s="63" t="s">
        <v>64</v>
      </c>
      <c r="AX92" s="63" t="s">
        <v>65</v>
      </c>
      <c r="AY92" s="63" t="s">
        <v>66</v>
      </c>
      <c r="AZ92" s="63" t="s">
        <v>67</v>
      </c>
      <c r="BA92" s="63" t="s">
        <v>68</v>
      </c>
      <c r="BB92" s="63" t="s">
        <v>69</v>
      </c>
      <c r="BC92" s="63" t="s">
        <v>70</v>
      </c>
      <c r="BD92" s="64" t="s">
        <v>71</v>
      </c>
      <c r="BE92" s="32"/>
    </row>
    <row r="93" spans="1:90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0" s="6" customFormat="1" ht="32.450000000000003" customHeight="1">
      <c r="B94" s="68"/>
      <c r="C94" s="69" t="s">
        <v>72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01">
        <f>ROUND(AG95,2)</f>
        <v>0</v>
      </c>
      <c r="AH94" s="201"/>
      <c r="AI94" s="201"/>
      <c r="AJ94" s="201"/>
      <c r="AK94" s="201"/>
      <c r="AL94" s="201"/>
      <c r="AM94" s="201"/>
      <c r="AN94" s="202">
        <f>SUM(AG94,AT94)</f>
        <v>0</v>
      </c>
      <c r="AO94" s="202"/>
      <c r="AP94" s="202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73</v>
      </c>
      <c r="BT94" s="77" t="s">
        <v>74</v>
      </c>
      <c r="BV94" s="77" t="s">
        <v>75</v>
      </c>
      <c r="BW94" s="77" t="s">
        <v>4</v>
      </c>
      <c r="BX94" s="77" t="s">
        <v>76</v>
      </c>
      <c r="CL94" s="77" t="s">
        <v>1</v>
      </c>
    </row>
    <row r="95" spans="1:90" s="7" customFormat="1" ht="24.75" customHeight="1">
      <c r="A95" s="78" t="s">
        <v>77</v>
      </c>
      <c r="B95" s="79"/>
      <c r="C95" s="80"/>
      <c r="D95" s="200">
        <v>1</v>
      </c>
      <c r="E95" s="200"/>
      <c r="F95" s="200"/>
      <c r="G95" s="200"/>
      <c r="H95" s="200"/>
      <c r="I95" s="81"/>
      <c r="J95" s="200" t="s">
        <v>16</v>
      </c>
      <c r="K95" s="200"/>
      <c r="L95" s="200"/>
      <c r="M95" s="200"/>
      <c r="N95" s="200"/>
      <c r="O95" s="200"/>
      <c r="P95" s="200"/>
      <c r="Q95" s="200"/>
      <c r="R95" s="200"/>
      <c r="S95" s="200"/>
      <c r="T95" s="200"/>
      <c r="U95" s="200"/>
      <c r="V95" s="200"/>
      <c r="W95" s="200"/>
      <c r="X95" s="200"/>
      <c r="Y95" s="200"/>
      <c r="Z95" s="200"/>
      <c r="AA95" s="200"/>
      <c r="AB95" s="200"/>
      <c r="AC95" s="200"/>
      <c r="AD95" s="200"/>
      <c r="AE95" s="200"/>
      <c r="AF95" s="200"/>
      <c r="AG95" s="198">
        <f>'2022-003 - Oplocení areál...'!J28</f>
        <v>0</v>
      </c>
      <c r="AH95" s="199"/>
      <c r="AI95" s="199"/>
      <c r="AJ95" s="199"/>
      <c r="AK95" s="199"/>
      <c r="AL95" s="199"/>
      <c r="AM95" s="199"/>
      <c r="AN95" s="198">
        <f>SUM(AG95,AT95)</f>
        <v>0</v>
      </c>
      <c r="AO95" s="199"/>
      <c r="AP95" s="199"/>
      <c r="AQ95" s="82" t="s">
        <v>78</v>
      </c>
      <c r="AR95" s="79"/>
      <c r="AS95" s="83">
        <v>0</v>
      </c>
      <c r="AT95" s="84">
        <f>ROUND(SUM(AV95:AW95),2)</f>
        <v>0</v>
      </c>
      <c r="AU95" s="85">
        <f>'2022-003 - Oplocení areál...'!P119</f>
        <v>0</v>
      </c>
      <c r="AV95" s="84">
        <f>'2022-003 - Oplocení areál...'!J31</f>
        <v>0</v>
      </c>
      <c r="AW95" s="84">
        <f>'2022-003 - Oplocení areál...'!J32</f>
        <v>0</v>
      </c>
      <c r="AX95" s="84">
        <f>'2022-003 - Oplocení areál...'!J33</f>
        <v>0</v>
      </c>
      <c r="AY95" s="84">
        <f>'2022-003 - Oplocení areál...'!J34</f>
        <v>0</v>
      </c>
      <c r="AZ95" s="84">
        <f>'2022-003 - Oplocení areál...'!F31</f>
        <v>0</v>
      </c>
      <c r="BA95" s="84">
        <f>'2022-003 - Oplocení areál...'!F32</f>
        <v>0</v>
      </c>
      <c r="BB95" s="84">
        <f>'2022-003 - Oplocení areál...'!F33</f>
        <v>0</v>
      </c>
      <c r="BC95" s="84">
        <f>'2022-003 - Oplocení areál...'!F34</f>
        <v>0</v>
      </c>
      <c r="BD95" s="86">
        <f>'2022-003 - Oplocení areál...'!F35</f>
        <v>0</v>
      </c>
      <c r="BT95" s="87" t="s">
        <v>79</v>
      </c>
      <c r="BU95" s="87" t="s">
        <v>80</v>
      </c>
      <c r="BV95" s="87" t="s">
        <v>75</v>
      </c>
      <c r="BW95" s="87" t="s">
        <v>4</v>
      </c>
      <c r="BX95" s="87" t="s">
        <v>76</v>
      </c>
      <c r="CL95" s="87" t="s">
        <v>1</v>
      </c>
    </row>
    <row r="96" spans="1:90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2022-003 - Oplocení areál...'!C2" display="/" xr:uid="{00000000-0004-0000-0000-000000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19"/>
  <sheetViews>
    <sheetView showGridLines="0" tabSelected="1" workbookViewId="0">
      <selection activeCell="E14" sqref="E14:AJ1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1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7" t="s">
        <v>4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1:46" s="1" customFormat="1" ht="24.95" customHeight="1">
      <c r="B4" s="20"/>
      <c r="D4" s="21" t="s">
        <v>82</v>
      </c>
      <c r="L4" s="20"/>
      <c r="M4" s="88" t="s">
        <v>10</v>
      </c>
      <c r="AT4" s="17" t="s">
        <v>3</v>
      </c>
    </row>
    <row r="5" spans="1:46" s="1" customFormat="1" ht="6.95" customHeight="1">
      <c r="B5" s="20"/>
      <c r="L5" s="20"/>
    </row>
    <row r="6" spans="1:46" s="2" customFormat="1" ht="12" customHeight="1">
      <c r="A6" s="32"/>
      <c r="B6" s="33"/>
      <c r="C6" s="32"/>
      <c r="D6" s="27" t="s">
        <v>15</v>
      </c>
      <c r="E6" s="32"/>
      <c r="F6" s="32"/>
      <c r="G6" s="32"/>
      <c r="H6" s="32"/>
      <c r="I6" s="32"/>
      <c r="J6" s="32"/>
      <c r="K6" s="32"/>
      <c r="L6" s="4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</row>
    <row r="7" spans="1:46" s="2" customFormat="1" ht="16.5" customHeight="1">
      <c r="A7" s="32"/>
      <c r="B7" s="33"/>
      <c r="C7" s="32"/>
      <c r="D7" s="32"/>
      <c r="E7" s="203" t="s">
        <v>16</v>
      </c>
      <c r="F7" s="230"/>
      <c r="G7" s="230"/>
      <c r="H7" s="230"/>
      <c r="I7" s="32"/>
      <c r="J7" s="32"/>
      <c r="K7" s="32"/>
      <c r="L7" s="4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</row>
    <row r="8" spans="1:46" s="2" customFormat="1">
      <c r="A8" s="32"/>
      <c r="B8" s="33"/>
      <c r="C8" s="32"/>
      <c r="D8" s="32"/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2" customHeight="1">
      <c r="A9" s="32"/>
      <c r="B9" s="33"/>
      <c r="C9" s="32"/>
      <c r="D9" s="27" t="s">
        <v>17</v>
      </c>
      <c r="E9" s="32"/>
      <c r="F9" s="25" t="s">
        <v>1</v>
      </c>
      <c r="G9" s="32"/>
      <c r="H9" s="32"/>
      <c r="I9" s="27" t="s">
        <v>18</v>
      </c>
      <c r="J9" s="25" t="s">
        <v>1</v>
      </c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19</v>
      </c>
      <c r="E10" s="32"/>
      <c r="F10" s="25" t="s">
        <v>20</v>
      </c>
      <c r="G10" s="32"/>
      <c r="H10" s="32"/>
      <c r="I10" s="27" t="s">
        <v>21</v>
      </c>
      <c r="J10" s="55" t="str">
        <f>'Rekapitulace stavby'!AN8</f>
        <v>15. 1. 2022</v>
      </c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0.9" customHeight="1">
      <c r="A11" s="32"/>
      <c r="B11" s="33"/>
      <c r="C11" s="32"/>
      <c r="D11" s="32"/>
      <c r="E11" s="32"/>
      <c r="F11" s="32"/>
      <c r="G11" s="32"/>
      <c r="H11" s="32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23</v>
      </c>
      <c r="E12" s="32"/>
      <c r="F12" s="32"/>
      <c r="G12" s="32"/>
      <c r="H12" s="32"/>
      <c r="I12" s="27" t="s">
        <v>24</v>
      </c>
      <c r="J12" s="25" t="s">
        <v>1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8" customHeight="1">
      <c r="A13" s="32"/>
      <c r="B13" s="33"/>
      <c r="C13" s="32"/>
      <c r="D13" s="32"/>
      <c r="E13" s="25" t="s">
        <v>25</v>
      </c>
      <c r="F13" s="32"/>
      <c r="G13" s="32"/>
      <c r="H13" s="32"/>
      <c r="I13" s="27" t="s">
        <v>26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6.95" customHeight="1">
      <c r="A14" s="32"/>
      <c r="B14" s="33"/>
      <c r="C14" s="32"/>
      <c r="D14" s="32"/>
      <c r="E14" s="32"/>
      <c r="F14" s="32"/>
      <c r="G14" s="32"/>
      <c r="H14" s="32"/>
      <c r="I14" s="32"/>
      <c r="J14" s="32"/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2" customHeight="1">
      <c r="A15" s="32"/>
      <c r="B15" s="33"/>
      <c r="C15" s="32"/>
      <c r="D15" s="27" t="s">
        <v>27</v>
      </c>
      <c r="E15" s="32"/>
      <c r="F15" s="32"/>
      <c r="G15" s="32"/>
      <c r="H15" s="32"/>
      <c r="I15" s="27" t="s">
        <v>24</v>
      </c>
      <c r="J15" s="28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8" customHeight="1">
      <c r="A16" s="32"/>
      <c r="B16" s="33"/>
      <c r="C16" s="32"/>
      <c r="D16" s="32"/>
      <c r="E16" s="231">
        <f>'Rekapitulace stavby'!E14</f>
        <v>0</v>
      </c>
      <c r="F16" s="222"/>
      <c r="G16" s="222"/>
      <c r="H16" s="222"/>
      <c r="I16" s="27" t="s">
        <v>26</v>
      </c>
      <c r="J16" s="28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6.95" customHeight="1">
      <c r="A17" s="32"/>
      <c r="B17" s="33"/>
      <c r="C17" s="32"/>
      <c r="D17" s="32"/>
      <c r="E17" s="32"/>
      <c r="F17" s="32"/>
      <c r="G17" s="32"/>
      <c r="H17" s="32"/>
      <c r="I17" s="32"/>
      <c r="J17" s="32"/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2" customHeight="1">
      <c r="A18" s="32"/>
      <c r="B18" s="33"/>
      <c r="C18" s="32"/>
      <c r="D18" s="27" t="s">
        <v>28</v>
      </c>
      <c r="E18" s="32"/>
      <c r="F18" s="32"/>
      <c r="G18" s="32"/>
      <c r="H18" s="32"/>
      <c r="I18" s="27" t="s">
        <v>24</v>
      </c>
      <c r="J18" s="25" t="s">
        <v>1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8" customHeight="1">
      <c r="A19" s="32"/>
      <c r="B19" s="33"/>
      <c r="C19" s="32"/>
      <c r="D19" s="32"/>
      <c r="E19" s="25" t="s">
        <v>29</v>
      </c>
      <c r="F19" s="32"/>
      <c r="G19" s="32"/>
      <c r="H19" s="32"/>
      <c r="I19" s="27" t="s">
        <v>26</v>
      </c>
      <c r="J19" s="25" t="s">
        <v>1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6.95" customHeight="1">
      <c r="A20" s="32"/>
      <c r="B20" s="33"/>
      <c r="C20" s="32"/>
      <c r="D20" s="32"/>
      <c r="E20" s="32"/>
      <c r="F20" s="32"/>
      <c r="G20" s="32"/>
      <c r="H20" s="32"/>
      <c r="I20" s="32"/>
      <c r="J20" s="32"/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2" customHeight="1">
      <c r="A21" s="32"/>
      <c r="B21" s="33"/>
      <c r="C21" s="32"/>
      <c r="D21" s="27" t="s">
        <v>31</v>
      </c>
      <c r="E21" s="32"/>
      <c r="F21" s="32"/>
      <c r="G21" s="32"/>
      <c r="H21" s="32"/>
      <c r="I21" s="27" t="s">
        <v>24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8" customHeight="1">
      <c r="A22" s="32"/>
      <c r="B22" s="33"/>
      <c r="C22" s="32"/>
      <c r="D22" s="32"/>
      <c r="E22" s="25" t="s">
        <v>32</v>
      </c>
      <c r="F22" s="32"/>
      <c r="G22" s="32"/>
      <c r="H22" s="32"/>
      <c r="I22" s="27" t="s">
        <v>26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6.95" customHeight="1">
      <c r="A23" s="32"/>
      <c r="B23" s="33"/>
      <c r="C23" s="32"/>
      <c r="D23" s="32"/>
      <c r="E23" s="32"/>
      <c r="F23" s="32"/>
      <c r="G23" s="32"/>
      <c r="H23" s="32"/>
      <c r="I23" s="32"/>
      <c r="J23" s="32"/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2" customHeight="1">
      <c r="A24" s="32"/>
      <c r="B24" s="33"/>
      <c r="C24" s="32"/>
      <c r="D24" s="27" t="s">
        <v>33</v>
      </c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8" customFormat="1" ht="16.5" customHeight="1">
      <c r="A25" s="89"/>
      <c r="B25" s="90"/>
      <c r="C25" s="89"/>
      <c r="D25" s="89"/>
      <c r="E25" s="226" t="s">
        <v>1</v>
      </c>
      <c r="F25" s="226"/>
      <c r="G25" s="226"/>
      <c r="H25" s="226"/>
      <c r="I25" s="89"/>
      <c r="J25" s="89"/>
      <c r="K25" s="89"/>
      <c r="L25" s="91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</row>
    <row r="26" spans="1:31" s="2" customFormat="1" ht="6.95" customHeight="1">
      <c r="A26" s="32"/>
      <c r="B26" s="33"/>
      <c r="C26" s="32"/>
      <c r="D26" s="32"/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66"/>
      <c r="E27" s="66"/>
      <c r="F27" s="66"/>
      <c r="G27" s="66"/>
      <c r="H27" s="66"/>
      <c r="I27" s="66"/>
      <c r="J27" s="66"/>
      <c r="K27" s="66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25.35" customHeight="1">
      <c r="A28" s="32"/>
      <c r="B28" s="33"/>
      <c r="C28" s="32"/>
      <c r="D28" s="92" t="s">
        <v>34</v>
      </c>
      <c r="E28" s="32"/>
      <c r="F28" s="32"/>
      <c r="G28" s="32"/>
      <c r="H28" s="32"/>
      <c r="I28" s="32"/>
      <c r="J28" s="71">
        <f>ROUND(J119, 2)</f>
        <v>0</v>
      </c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>
      <c r="A30" s="32"/>
      <c r="B30" s="33"/>
      <c r="C30" s="32"/>
      <c r="D30" s="32"/>
      <c r="E30" s="32"/>
      <c r="F30" s="36" t="s">
        <v>36</v>
      </c>
      <c r="G30" s="32"/>
      <c r="H30" s="32"/>
      <c r="I30" s="36" t="s">
        <v>35</v>
      </c>
      <c r="J30" s="36" t="s">
        <v>37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>
      <c r="A31" s="32"/>
      <c r="B31" s="33"/>
      <c r="C31" s="32"/>
      <c r="D31" s="93" t="s">
        <v>38</v>
      </c>
      <c r="E31" s="27" t="s">
        <v>39</v>
      </c>
      <c r="F31" s="94">
        <f>ROUND((SUM(BE119:BE218)),  2)</f>
        <v>0</v>
      </c>
      <c r="G31" s="32"/>
      <c r="H31" s="32"/>
      <c r="I31" s="95">
        <v>0.21</v>
      </c>
      <c r="J31" s="94">
        <f>ROUND(((SUM(BE119:BE218))*I31),  2)</f>
        <v>0</v>
      </c>
      <c r="K31" s="32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27" t="s">
        <v>40</v>
      </c>
      <c r="F32" s="94">
        <f>ROUND((SUM(BF119:BF218)),  2)</f>
        <v>0</v>
      </c>
      <c r="G32" s="32"/>
      <c r="H32" s="32"/>
      <c r="I32" s="95">
        <v>0.15</v>
      </c>
      <c r="J32" s="94">
        <f>ROUND(((SUM(BF119:BF218))*I32), 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>
      <c r="A33" s="32"/>
      <c r="B33" s="33"/>
      <c r="C33" s="32"/>
      <c r="D33" s="32"/>
      <c r="E33" s="27" t="s">
        <v>41</v>
      </c>
      <c r="F33" s="94">
        <f>ROUND((SUM(BG119:BG218)),  2)</f>
        <v>0</v>
      </c>
      <c r="G33" s="32"/>
      <c r="H33" s="32"/>
      <c r="I33" s="95">
        <v>0.21</v>
      </c>
      <c r="J33" s="94">
        <f>0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>
      <c r="A34" s="32"/>
      <c r="B34" s="33"/>
      <c r="C34" s="32"/>
      <c r="D34" s="32"/>
      <c r="E34" s="27" t="s">
        <v>42</v>
      </c>
      <c r="F34" s="94">
        <f>ROUND((SUM(BH119:BH218)),  2)</f>
        <v>0</v>
      </c>
      <c r="G34" s="32"/>
      <c r="H34" s="32"/>
      <c r="I34" s="95">
        <v>0.15</v>
      </c>
      <c r="J34" s="94">
        <f>0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94">
        <f>ROUND((SUM(BI119:BI218)),  2)</f>
        <v>0</v>
      </c>
      <c r="G35" s="32"/>
      <c r="H35" s="32"/>
      <c r="I35" s="95">
        <v>0</v>
      </c>
      <c r="J35" s="94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25.35" customHeight="1">
      <c r="A37" s="32"/>
      <c r="B37" s="33"/>
      <c r="C37" s="96"/>
      <c r="D37" s="97" t="s">
        <v>44</v>
      </c>
      <c r="E37" s="60"/>
      <c r="F37" s="60"/>
      <c r="G37" s="98" t="s">
        <v>45</v>
      </c>
      <c r="H37" s="99" t="s">
        <v>46</v>
      </c>
      <c r="I37" s="60"/>
      <c r="J37" s="100">
        <f>SUM(J28:J35)</f>
        <v>0</v>
      </c>
      <c r="K37" s="101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1" customFormat="1" ht="14.45" customHeight="1">
      <c r="B39" s="20"/>
      <c r="L39" s="20"/>
    </row>
    <row r="40" spans="1:31" s="1" customFormat="1" ht="14.45" customHeight="1">
      <c r="B40" s="20"/>
      <c r="L40" s="20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49</v>
      </c>
      <c r="E61" s="35"/>
      <c r="F61" s="102" t="s">
        <v>50</v>
      </c>
      <c r="G61" s="45" t="s">
        <v>49</v>
      </c>
      <c r="H61" s="35"/>
      <c r="I61" s="35"/>
      <c r="J61" s="103" t="s">
        <v>50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49</v>
      </c>
      <c r="E76" s="35"/>
      <c r="F76" s="102" t="s">
        <v>50</v>
      </c>
      <c r="G76" s="45" t="s">
        <v>49</v>
      </c>
      <c r="H76" s="35"/>
      <c r="I76" s="35"/>
      <c r="J76" s="103" t="s">
        <v>50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83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15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03" t="str">
        <f>E7</f>
        <v>Oplocení areálu v ul.V Zálomu</v>
      </c>
      <c r="F85" s="230"/>
      <c r="G85" s="230"/>
      <c r="H85" s="230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2" customHeight="1">
      <c r="A87" s="32"/>
      <c r="B87" s="33"/>
      <c r="C87" s="27" t="s">
        <v>19</v>
      </c>
      <c r="D87" s="32"/>
      <c r="E87" s="32"/>
      <c r="F87" s="25" t="str">
        <f>F10</f>
        <v xml:space="preserve"> </v>
      </c>
      <c r="G87" s="32"/>
      <c r="H87" s="32"/>
      <c r="I87" s="27" t="s">
        <v>21</v>
      </c>
      <c r="J87" s="55" t="str">
        <f>IF(J10="","",J10)</f>
        <v>15. 1. 2022</v>
      </c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25.7" customHeight="1">
      <c r="A89" s="32"/>
      <c r="B89" s="33"/>
      <c r="C89" s="27" t="s">
        <v>23</v>
      </c>
      <c r="D89" s="32"/>
      <c r="E89" s="32"/>
      <c r="F89" s="25" t="str">
        <f>E13</f>
        <v>Městský obvod Ostrava-Jih</v>
      </c>
      <c r="G89" s="32"/>
      <c r="H89" s="32"/>
      <c r="I89" s="27" t="s">
        <v>28</v>
      </c>
      <c r="J89" s="30" t="str">
        <f>E19</f>
        <v>Dopravní projekce Bojko s.r.o.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15.2" customHeight="1">
      <c r="A90" s="32"/>
      <c r="B90" s="33"/>
      <c r="C90" s="27" t="s">
        <v>27</v>
      </c>
      <c r="D90" s="32"/>
      <c r="E90" s="32"/>
      <c r="F90" s="25">
        <f>IF(E16="","",E16)</f>
        <v>0</v>
      </c>
      <c r="G90" s="32"/>
      <c r="H90" s="32"/>
      <c r="I90" s="27" t="s">
        <v>31</v>
      </c>
      <c r="J90" s="30" t="str">
        <f>E22</f>
        <v>Pflegrová</v>
      </c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0.35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29.25" customHeight="1">
      <c r="A92" s="32"/>
      <c r="B92" s="33"/>
      <c r="C92" s="104" t="s">
        <v>84</v>
      </c>
      <c r="D92" s="96"/>
      <c r="E92" s="96"/>
      <c r="F92" s="96"/>
      <c r="G92" s="96"/>
      <c r="H92" s="96"/>
      <c r="I92" s="96"/>
      <c r="J92" s="105" t="s">
        <v>85</v>
      </c>
      <c r="K92" s="96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2.9" customHeight="1">
      <c r="A94" s="32"/>
      <c r="B94" s="33"/>
      <c r="C94" s="106" t="s">
        <v>86</v>
      </c>
      <c r="D94" s="32"/>
      <c r="E94" s="32"/>
      <c r="F94" s="32"/>
      <c r="G94" s="32"/>
      <c r="H94" s="32"/>
      <c r="I94" s="32"/>
      <c r="J94" s="71">
        <f>J119</f>
        <v>0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U94" s="17" t="s">
        <v>87</v>
      </c>
    </row>
    <row r="95" spans="1:47" s="9" customFormat="1" ht="24.95" customHeight="1">
      <c r="B95" s="107"/>
      <c r="D95" s="108" t="s">
        <v>88</v>
      </c>
      <c r="E95" s="109"/>
      <c r="F95" s="109"/>
      <c r="G95" s="109"/>
      <c r="H95" s="109"/>
      <c r="I95" s="109"/>
      <c r="J95" s="110">
        <f>J120</f>
        <v>0</v>
      </c>
      <c r="L95" s="107"/>
    </row>
    <row r="96" spans="1:47" s="10" customFormat="1" ht="19.899999999999999" customHeight="1">
      <c r="B96" s="111"/>
      <c r="D96" s="112" t="s">
        <v>89</v>
      </c>
      <c r="E96" s="113"/>
      <c r="F96" s="113"/>
      <c r="G96" s="113"/>
      <c r="H96" s="113"/>
      <c r="I96" s="113"/>
      <c r="J96" s="114">
        <f>J121</f>
        <v>0</v>
      </c>
      <c r="L96" s="111"/>
    </row>
    <row r="97" spans="1:31" s="10" customFormat="1" ht="19.899999999999999" customHeight="1">
      <c r="B97" s="111"/>
      <c r="D97" s="112" t="s">
        <v>90</v>
      </c>
      <c r="E97" s="113"/>
      <c r="F97" s="113"/>
      <c r="G97" s="113"/>
      <c r="H97" s="113"/>
      <c r="I97" s="113"/>
      <c r="J97" s="114">
        <f>J168</f>
        <v>0</v>
      </c>
      <c r="L97" s="111"/>
    </row>
    <row r="98" spans="1:31" s="10" customFormat="1" ht="19.899999999999999" customHeight="1">
      <c r="B98" s="111"/>
      <c r="D98" s="112" t="s">
        <v>91</v>
      </c>
      <c r="E98" s="113"/>
      <c r="F98" s="113"/>
      <c r="G98" s="113"/>
      <c r="H98" s="113"/>
      <c r="I98" s="113"/>
      <c r="J98" s="114">
        <f>J173</f>
        <v>0</v>
      </c>
      <c r="L98" s="111"/>
    </row>
    <row r="99" spans="1:31" s="10" customFormat="1" ht="19.899999999999999" customHeight="1">
      <c r="B99" s="111"/>
      <c r="D99" s="112" t="s">
        <v>92</v>
      </c>
      <c r="E99" s="113"/>
      <c r="F99" s="113"/>
      <c r="G99" s="113"/>
      <c r="H99" s="113"/>
      <c r="I99" s="113"/>
      <c r="J99" s="114">
        <f>J205</f>
        <v>0</v>
      </c>
      <c r="L99" s="111"/>
    </row>
    <row r="100" spans="1:31" s="10" customFormat="1" ht="19.899999999999999" customHeight="1">
      <c r="B100" s="111"/>
      <c r="D100" s="112" t="s">
        <v>93</v>
      </c>
      <c r="E100" s="113"/>
      <c r="F100" s="113"/>
      <c r="G100" s="113"/>
      <c r="H100" s="113"/>
      <c r="I100" s="113"/>
      <c r="J100" s="114">
        <f>J213</f>
        <v>0</v>
      </c>
      <c r="L100" s="111"/>
    </row>
    <row r="101" spans="1:31" s="9" customFormat="1" ht="24.95" customHeight="1">
      <c r="B101" s="107"/>
      <c r="D101" s="108" t="s">
        <v>94</v>
      </c>
      <c r="E101" s="109"/>
      <c r="F101" s="109"/>
      <c r="G101" s="109"/>
      <c r="H101" s="109"/>
      <c r="I101" s="109"/>
      <c r="J101" s="110">
        <f>J215</f>
        <v>0</v>
      </c>
      <c r="L101" s="107"/>
    </row>
    <row r="102" spans="1:31" s="2" customFormat="1" ht="21.75" customHeight="1">
      <c r="A102" s="32"/>
      <c r="B102" s="33"/>
      <c r="C102" s="32"/>
      <c r="D102" s="32"/>
      <c r="E102" s="32"/>
      <c r="F102" s="32"/>
      <c r="G102" s="32"/>
      <c r="H102" s="32"/>
      <c r="I102" s="32"/>
      <c r="J102" s="32"/>
      <c r="K102" s="32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s="2" customFormat="1" ht="6.95" customHeight="1">
      <c r="A103" s="32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7" spans="1:31" s="2" customFormat="1" ht="6.95" customHeight="1">
      <c r="A107" s="32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24.95" customHeight="1">
      <c r="A108" s="32"/>
      <c r="B108" s="33"/>
      <c r="C108" s="21" t="s">
        <v>95</v>
      </c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6.95" customHeight="1">
      <c r="A109" s="32"/>
      <c r="B109" s="33"/>
      <c r="C109" s="32"/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15</v>
      </c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2"/>
      <c r="D111" s="32"/>
      <c r="E111" s="203" t="str">
        <f>E7</f>
        <v>Oplocení areálu v ul.V Zálomu</v>
      </c>
      <c r="F111" s="230"/>
      <c r="G111" s="230"/>
      <c r="H111" s="230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19</v>
      </c>
      <c r="D113" s="32"/>
      <c r="E113" s="32"/>
      <c r="F113" s="25" t="str">
        <f>F10</f>
        <v xml:space="preserve"> </v>
      </c>
      <c r="G113" s="32"/>
      <c r="H113" s="32"/>
      <c r="I113" s="27" t="s">
        <v>21</v>
      </c>
      <c r="J113" s="55" t="str">
        <f>IF(J10="","",J10)</f>
        <v>15. 1. 2022</v>
      </c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25.7" customHeight="1">
      <c r="A115" s="32"/>
      <c r="B115" s="33"/>
      <c r="C115" s="27" t="s">
        <v>23</v>
      </c>
      <c r="D115" s="32"/>
      <c r="E115" s="32"/>
      <c r="F115" s="25" t="str">
        <f>E13</f>
        <v>Městský obvod Ostrava-Jih</v>
      </c>
      <c r="G115" s="32"/>
      <c r="H115" s="32"/>
      <c r="I115" s="27" t="s">
        <v>28</v>
      </c>
      <c r="J115" s="30" t="str">
        <f>E19</f>
        <v>Dopravní projekce Bojko s.r.o.</v>
      </c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7" t="s">
        <v>27</v>
      </c>
      <c r="D116" s="32"/>
      <c r="E116" s="32"/>
      <c r="F116" s="25">
        <f>IF(E16="","",E16)</f>
        <v>0</v>
      </c>
      <c r="G116" s="32"/>
      <c r="H116" s="32"/>
      <c r="I116" s="27" t="s">
        <v>31</v>
      </c>
      <c r="J116" s="30" t="str">
        <f>E22</f>
        <v>Pflegrová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15"/>
      <c r="B118" s="116"/>
      <c r="C118" s="117" t="s">
        <v>96</v>
      </c>
      <c r="D118" s="118" t="s">
        <v>59</v>
      </c>
      <c r="E118" s="118" t="s">
        <v>55</v>
      </c>
      <c r="F118" s="118" t="s">
        <v>56</v>
      </c>
      <c r="G118" s="118" t="s">
        <v>97</v>
      </c>
      <c r="H118" s="118" t="s">
        <v>98</v>
      </c>
      <c r="I118" s="118" t="s">
        <v>99</v>
      </c>
      <c r="J118" s="118" t="s">
        <v>85</v>
      </c>
      <c r="K118" s="119" t="s">
        <v>100</v>
      </c>
      <c r="L118" s="120"/>
      <c r="M118" s="62" t="s">
        <v>1</v>
      </c>
      <c r="N118" s="63" t="s">
        <v>38</v>
      </c>
      <c r="O118" s="63" t="s">
        <v>101</v>
      </c>
      <c r="P118" s="63" t="s">
        <v>102</v>
      </c>
      <c r="Q118" s="63" t="s">
        <v>103</v>
      </c>
      <c r="R118" s="63" t="s">
        <v>104</v>
      </c>
      <c r="S118" s="63" t="s">
        <v>105</v>
      </c>
      <c r="T118" s="64" t="s">
        <v>106</v>
      </c>
      <c r="U118" s="115"/>
      <c r="V118" s="115"/>
      <c r="W118" s="115"/>
      <c r="X118" s="115"/>
      <c r="Y118" s="115"/>
      <c r="Z118" s="115"/>
      <c r="AA118" s="115"/>
      <c r="AB118" s="115"/>
      <c r="AC118" s="115"/>
      <c r="AD118" s="115"/>
      <c r="AE118" s="115"/>
    </row>
    <row r="119" spans="1:65" s="2" customFormat="1" ht="22.9" customHeight="1">
      <c r="A119" s="32"/>
      <c r="B119" s="33"/>
      <c r="C119" s="69" t="s">
        <v>107</v>
      </c>
      <c r="D119" s="32"/>
      <c r="E119" s="32"/>
      <c r="F119" s="32"/>
      <c r="G119" s="32"/>
      <c r="H119" s="32"/>
      <c r="I119" s="32"/>
      <c r="J119" s="121">
        <f>BK119</f>
        <v>0</v>
      </c>
      <c r="K119" s="32"/>
      <c r="L119" s="33"/>
      <c r="M119" s="65"/>
      <c r="N119" s="56"/>
      <c r="O119" s="66"/>
      <c r="P119" s="122">
        <f>P120+P215</f>
        <v>0</v>
      </c>
      <c r="Q119" s="66"/>
      <c r="R119" s="122">
        <f>R120+R215</f>
        <v>3.59785032</v>
      </c>
      <c r="S119" s="66"/>
      <c r="T119" s="123">
        <f>T120+T215</f>
        <v>11.880500000000001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7" t="s">
        <v>73</v>
      </c>
      <c r="AU119" s="17" t="s">
        <v>87</v>
      </c>
      <c r="BK119" s="124">
        <f>BK120+BK215</f>
        <v>0</v>
      </c>
    </row>
    <row r="120" spans="1:65" s="12" customFormat="1" ht="25.9" customHeight="1">
      <c r="B120" s="125"/>
      <c r="D120" s="126" t="s">
        <v>73</v>
      </c>
      <c r="E120" s="127" t="s">
        <v>108</v>
      </c>
      <c r="F120" s="127" t="s">
        <v>109</v>
      </c>
      <c r="I120" s="128"/>
      <c r="J120" s="129">
        <f>BK120</f>
        <v>0</v>
      </c>
      <c r="L120" s="125"/>
      <c r="M120" s="130"/>
      <c r="N120" s="131"/>
      <c r="O120" s="131"/>
      <c r="P120" s="132">
        <f>P121+P168+P173+P205+P213</f>
        <v>0</v>
      </c>
      <c r="Q120" s="131"/>
      <c r="R120" s="132">
        <f>R121+R168+R173+R205+R213</f>
        <v>3.59785032</v>
      </c>
      <c r="S120" s="131"/>
      <c r="T120" s="133">
        <f>T121+T168+T173+T205+T213</f>
        <v>11.880500000000001</v>
      </c>
      <c r="AR120" s="126" t="s">
        <v>79</v>
      </c>
      <c r="AT120" s="134" t="s">
        <v>73</v>
      </c>
      <c r="AU120" s="134" t="s">
        <v>74</v>
      </c>
      <c r="AY120" s="126" t="s">
        <v>110</v>
      </c>
      <c r="BK120" s="135">
        <f>BK121+BK168+BK173+BK205+BK213</f>
        <v>0</v>
      </c>
    </row>
    <row r="121" spans="1:65" s="12" customFormat="1" ht="22.9" customHeight="1">
      <c r="B121" s="125"/>
      <c r="D121" s="126" t="s">
        <v>73</v>
      </c>
      <c r="E121" s="136" t="s">
        <v>79</v>
      </c>
      <c r="F121" s="136" t="s">
        <v>111</v>
      </c>
      <c r="I121" s="128"/>
      <c r="J121" s="137">
        <f>BK121</f>
        <v>0</v>
      </c>
      <c r="L121" s="125"/>
      <c r="M121" s="130"/>
      <c r="N121" s="131"/>
      <c r="O121" s="131"/>
      <c r="P121" s="132">
        <f>SUM(P122:P167)</f>
        <v>0</v>
      </c>
      <c r="Q121" s="131"/>
      <c r="R121" s="132">
        <f>SUM(R122:R167)</f>
        <v>1.4360000000000001E-2</v>
      </c>
      <c r="S121" s="131"/>
      <c r="T121" s="133">
        <f>SUM(T122:T167)</f>
        <v>0</v>
      </c>
      <c r="AR121" s="126" t="s">
        <v>79</v>
      </c>
      <c r="AT121" s="134" t="s">
        <v>73</v>
      </c>
      <c r="AU121" s="134" t="s">
        <v>79</v>
      </c>
      <c r="AY121" s="126" t="s">
        <v>110</v>
      </c>
      <c r="BK121" s="135">
        <f>SUM(BK122:BK167)</f>
        <v>0</v>
      </c>
    </row>
    <row r="122" spans="1:65" s="2" customFormat="1" ht="33" customHeight="1">
      <c r="A122" s="32"/>
      <c r="B122" s="138"/>
      <c r="C122" s="139" t="s">
        <v>79</v>
      </c>
      <c r="D122" s="139" t="s">
        <v>112</v>
      </c>
      <c r="E122" s="140" t="s">
        <v>113</v>
      </c>
      <c r="F122" s="141" t="s">
        <v>114</v>
      </c>
      <c r="G122" s="142" t="s">
        <v>115</v>
      </c>
      <c r="H122" s="143">
        <v>1</v>
      </c>
      <c r="I122" s="144"/>
      <c r="J122" s="145">
        <f>ROUND(I122*H122,2)</f>
        <v>0</v>
      </c>
      <c r="K122" s="141" t="s">
        <v>116</v>
      </c>
      <c r="L122" s="33"/>
      <c r="M122" s="146" t="s">
        <v>1</v>
      </c>
      <c r="N122" s="147" t="s">
        <v>39</v>
      </c>
      <c r="O122" s="58"/>
      <c r="P122" s="148">
        <f>O122*H122</f>
        <v>0</v>
      </c>
      <c r="Q122" s="148">
        <v>0</v>
      </c>
      <c r="R122" s="148">
        <f>Q122*H122</f>
        <v>0</v>
      </c>
      <c r="S122" s="148">
        <v>0</v>
      </c>
      <c r="T122" s="149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50" t="s">
        <v>117</v>
      </c>
      <c r="AT122" s="150" t="s">
        <v>112</v>
      </c>
      <c r="AU122" s="150" t="s">
        <v>81</v>
      </c>
      <c r="AY122" s="17" t="s">
        <v>110</v>
      </c>
      <c r="BE122" s="151">
        <f>IF(N122="základní",J122,0)</f>
        <v>0</v>
      </c>
      <c r="BF122" s="151">
        <f>IF(N122="snížená",J122,0)</f>
        <v>0</v>
      </c>
      <c r="BG122" s="151">
        <f>IF(N122="zákl. přenesená",J122,0)</f>
        <v>0</v>
      </c>
      <c r="BH122" s="151">
        <f>IF(N122="sníž. přenesená",J122,0)</f>
        <v>0</v>
      </c>
      <c r="BI122" s="151">
        <f>IF(N122="nulová",J122,0)</f>
        <v>0</v>
      </c>
      <c r="BJ122" s="17" t="s">
        <v>79</v>
      </c>
      <c r="BK122" s="151">
        <f>ROUND(I122*H122,2)</f>
        <v>0</v>
      </c>
      <c r="BL122" s="17" t="s">
        <v>117</v>
      </c>
      <c r="BM122" s="150" t="s">
        <v>118</v>
      </c>
    </row>
    <row r="123" spans="1:65" s="2" customFormat="1" ht="37.9" customHeight="1">
      <c r="A123" s="32"/>
      <c r="B123" s="138"/>
      <c r="C123" s="139" t="s">
        <v>81</v>
      </c>
      <c r="D123" s="139" t="s">
        <v>112</v>
      </c>
      <c r="E123" s="140" t="s">
        <v>119</v>
      </c>
      <c r="F123" s="141" t="s">
        <v>120</v>
      </c>
      <c r="G123" s="142" t="s">
        <v>115</v>
      </c>
      <c r="H123" s="143">
        <v>1</v>
      </c>
      <c r="I123" s="144"/>
      <c r="J123" s="145">
        <f>ROUND(I123*H123,2)</f>
        <v>0</v>
      </c>
      <c r="K123" s="141" t="s">
        <v>116</v>
      </c>
      <c r="L123" s="33"/>
      <c r="M123" s="146" t="s">
        <v>1</v>
      </c>
      <c r="N123" s="147" t="s">
        <v>39</v>
      </c>
      <c r="O123" s="58"/>
      <c r="P123" s="148">
        <f>O123*H123</f>
        <v>0</v>
      </c>
      <c r="Q123" s="148">
        <v>0</v>
      </c>
      <c r="R123" s="148">
        <f>Q123*H123</f>
        <v>0</v>
      </c>
      <c r="S123" s="148">
        <v>0</v>
      </c>
      <c r="T123" s="149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50" t="s">
        <v>117</v>
      </c>
      <c r="AT123" s="150" t="s">
        <v>112</v>
      </c>
      <c r="AU123" s="150" t="s">
        <v>81</v>
      </c>
      <c r="AY123" s="17" t="s">
        <v>110</v>
      </c>
      <c r="BE123" s="151">
        <f>IF(N123="základní",J123,0)</f>
        <v>0</v>
      </c>
      <c r="BF123" s="151">
        <f>IF(N123="snížená",J123,0)</f>
        <v>0</v>
      </c>
      <c r="BG123" s="151">
        <f>IF(N123="zákl. přenesená",J123,0)</f>
        <v>0</v>
      </c>
      <c r="BH123" s="151">
        <f>IF(N123="sníž. přenesená",J123,0)</f>
        <v>0</v>
      </c>
      <c r="BI123" s="151">
        <f>IF(N123="nulová",J123,0)</f>
        <v>0</v>
      </c>
      <c r="BJ123" s="17" t="s">
        <v>79</v>
      </c>
      <c r="BK123" s="151">
        <f>ROUND(I123*H123,2)</f>
        <v>0</v>
      </c>
      <c r="BL123" s="17" t="s">
        <v>117</v>
      </c>
      <c r="BM123" s="150" t="s">
        <v>121</v>
      </c>
    </row>
    <row r="124" spans="1:65" s="2" customFormat="1" ht="33" customHeight="1">
      <c r="A124" s="32"/>
      <c r="B124" s="138"/>
      <c r="C124" s="139" t="s">
        <v>122</v>
      </c>
      <c r="D124" s="139" t="s">
        <v>112</v>
      </c>
      <c r="E124" s="140" t="s">
        <v>123</v>
      </c>
      <c r="F124" s="141" t="s">
        <v>124</v>
      </c>
      <c r="G124" s="142" t="s">
        <v>125</v>
      </c>
      <c r="H124" s="143">
        <v>1.2</v>
      </c>
      <c r="I124" s="144"/>
      <c r="J124" s="145">
        <f>ROUND(I124*H124,2)</f>
        <v>0</v>
      </c>
      <c r="K124" s="141" t="s">
        <v>116</v>
      </c>
      <c r="L124" s="33"/>
      <c r="M124" s="146" t="s">
        <v>1</v>
      </c>
      <c r="N124" s="147" t="s">
        <v>39</v>
      </c>
      <c r="O124" s="58"/>
      <c r="P124" s="148">
        <f>O124*H124</f>
        <v>0</v>
      </c>
      <c r="Q124" s="148">
        <v>0</v>
      </c>
      <c r="R124" s="148">
        <f>Q124*H124</f>
        <v>0</v>
      </c>
      <c r="S124" s="148">
        <v>0</v>
      </c>
      <c r="T124" s="149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50" t="s">
        <v>117</v>
      </c>
      <c r="AT124" s="150" t="s">
        <v>112</v>
      </c>
      <c r="AU124" s="150" t="s">
        <v>81</v>
      </c>
      <c r="AY124" s="17" t="s">
        <v>110</v>
      </c>
      <c r="BE124" s="151">
        <f>IF(N124="základní",J124,0)</f>
        <v>0</v>
      </c>
      <c r="BF124" s="151">
        <f>IF(N124="snížená",J124,0)</f>
        <v>0</v>
      </c>
      <c r="BG124" s="151">
        <f>IF(N124="zákl. přenesená",J124,0)</f>
        <v>0</v>
      </c>
      <c r="BH124" s="151">
        <f>IF(N124="sníž. přenesená",J124,0)</f>
        <v>0</v>
      </c>
      <c r="BI124" s="151">
        <f>IF(N124="nulová",J124,0)</f>
        <v>0</v>
      </c>
      <c r="BJ124" s="17" t="s">
        <v>79</v>
      </c>
      <c r="BK124" s="151">
        <f>ROUND(I124*H124,2)</f>
        <v>0</v>
      </c>
      <c r="BL124" s="17" t="s">
        <v>117</v>
      </c>
      <c r="BM124" s="150" t="s">
        <v>126</v>
      </c>
    </row>
    <row r="125" spans="1:65" s="13" customFormat="1">
      <c r="B125" s="152"/>
      <c r="D125" s="153" t="s">
        <v>127</v>
      </c>
      <c r="E125" s="154" t="s">
        <v>1</v>
      </c>
      <c r="F125" s="155" t="s">
        <v>128</v>
      </c>
      <c r="H125" s="154" t="s">
        <v>1</v>
      </c>
      <c r="I125" s="156"/>
      <c r="L125" s="152"/>
      <c r="M125" s="157"/>
      <c r="N125" s="158"/>
      <c r="O125" s="158"/>
      <c r="P125" s="158"/>
      <c r="Q125" s="158"/>
      <c r="R125" s="158"/>
      <c r="S125" s="158"/>
      <c r="T125" s="159"/>
      <c r="AT125" s="154" t="s">
        <v>127</v>
      </c>
      <c r="AU125" s="154" t="s">
        <v>81</v>
      </c>
      <c r="AV125" s="13" t="s">
        <v>79</v>
      </c>
      <c r="AW125" s="13" t="s">
        <v>30</v>
      </c>
      <c r="AX125" s="13" t="s">
        <v>74</v>
      </c>
      <c r="AY125" s="154" t="s">
        <v>110</v>
      </c>
    </row>
    <row r="126" spans="1:65" s="14" customFormat="1">
      <c r="B126" s="160"/>
      <c r="D126" s="153" t="s">
        <v>127</v>
      </c>
      <c r="E126" s="161" t="s">
        <v>1</v>
      </c>
      <c r="F126" s="162" t="s">
        <v>129</v>
      </c>
      <c r="H126" s="163">
        <v>1.2</v>
      </c>
      <c r="I126" s="164"/>
      <c r="L126" s="160"/>
      <c r="M126" s="165"/>
      <c r="N126" s="166"/>
      <c r="O126" s="166"/>
      <c r="P126" s="166"/>
      <c r="Q126" s="166"/>
      <c r="R126" s="166"/>
      <c r="S126" s="166"/>
      <c r="T126" s="167"/>
      <c r="AT126" s="161" t="s">
        <v>127</v>
      </c>
      <c r="AU126" s="161" t="s">
        <v>81</v>
      </c>
      <c r="AV126" s="14" t="s">
        <v>81</v>
      </c>
      <c r="AW126" s="14" t="s">
        <v>30</v>
      </c>
      <c r="AX126" s="14" t="s">
        <v>74</v>
      </c>
      <c r="AY126" s="161" t="s">
        <v>110</v>
      </c>
    </row>
    <row r="127" spans="1:65" s="15" customFormat="1">
      <c r="B127" s="168"/>
      <c r="D127" s="153" t="s">
        <v>127</v>
      </c>
      <c r="E127" s="169" t="s">
        <v>1</v>
      </c>
      <c r="F127" s="170" t="s">
        <v>130</v>
      </c>
      <c r="H127" s="171">
        <v>1.2</v>
      </c>
      <c r="I127" s="172"/>
      <c r="L127" s="168"/>
      <c r="M127" s="173"/>
      <c r="N127" s="174"/>
      <c r="O127" s="174"/>
      <c r="P127" s="174"/>
      <c r="Q127" s="174"/>
      <c r="R127" s="174"/>
      <c r="S127" s="174"/>
      <c r="T127" s="175"/>
      <c r="AT127" s="169" t="s">
        <v>127</v>
      </c>
      <c r="AU127" s="169" t="s">
        <v>81</v>
      </c>
      <c r="AV127" s="15" t="s">
        <v>117</v>
      </c>
      <c r="AW127" s="15" t="s">
        <v>30</v>
      </c>
      <c r="AX127" s="15" t="s">
        <v>79</v>
      </c>
      <c r="AY127" s="169" t="s">
        <v>110</v>
      </c>
    </row>
    <row r="128" spans="1:65" s="2" customFormat="1" ht="33" customHeight="1">
      <c r="A128" s="32"/>
      <c r="B128" s="138"/>
      <c r="C128" s="139" t="s">
        <v>117</v>
      </c>
      <c r="D128" s="139" t="s">
        <v>112</v>
      </c>
      <c r="E128" s="140" t="s">
        <v>131</v>
      </c>
      <c r="F128" s="141" t="s">
        <v>132</v>
      </c>
      <c r="G128" s="142" t="s">
        <v>125</v>
      </c>
      <c r="H128" s="143">
        <v>10.064</v>
      </c>
      <c r="I128" s="144"/>
      <c r="J128" s="145">
        <f>ROUND(I128*H128,2)</f>
        <v>0</v>
      </c>
      <c r="K128" s="141" t="s">
        <v>116</v>
      </c>
      <c r="L128" s="33"/>
      <c r="M128" s="146" t="s">
        <v>1</v>
      </c>
      <c r="N128" s="147" t="s">
        <v>39</v>
      </c>
      <c r="O128" s="58"/>
      <c r="P128" s="148">
        <f>O128*H128</f>
        <v>0</v>
      </c>
      <c r="Q128" s="148">
        <v>0</v>
      </c>
      <c r="R128" s="148">
        <f>Q128*H128</f>
        <v>0</v>
      </c>
      <c r="S128" s="148">
        <v>0</v>
      </c>
      <c r="T128" s="149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0" t="s">
        <v>117</v>
      </c>
      <c r="AT128" s="150" t="s">
        <v>112</v>
      </c>
      <c r="AU128" s="150" t="s">
        <v>81</v>
      </c>
      <c r="AY128" s="17" t="s">
        <v>110</v>
      </c>
      <c r="BE128" s="151">
        <f>IF(N128="základní",J128,0)</f>
        <v>0</v>
      </c>
      <c r="BF128" s="151">
        <f>IF(N128="snížená",J128,0)</f>
        <v>0</v>
      </c>
      <c r="BG128" s="151">
        <f>IF(N128="zákl. přenesená",J128,0)</f>
        <v>0</v>
      </c>
      <c r="BH128" s="151">
        <f>IF(N128="sníž. přenesená",J128,0)</f>
        <v>0</v>
      </c>
      <c r="BI128" s="151">
        <f>IF(N128="nulová",J128,0)</f>
        <v>0</v>
      </c>
      <c r="BJ128" s="17" t="s">
        <v>79</v>
      </c>
      <c r="BK128" s="151">
        <f>ROUND(I128*H128,2)</f>
        <v>0</v>
      </c>
      <c r="BL128" s="17" t="s">
        <v>117</v>
      </c>
      <c r="BM128" s="150" t="s">
        <v>133</v>
      </c>
    </row>
    <row r="129" spans="1:65" s="13" customFormat="1" ht="22.5">
      <c r="B129" s="152"/>
      <c r="D129" s="153" t="s">
        <v>127</v>
      </c>
      <c r="E129" s="154" t="s">
        <v>1</v>
      </c>
      <c r="F129" s="155" t="s">
        <v>306</v>
      </c>
      <c r="H129" s="154" t="s">
        <v>1</v>
      </c>
      <c r="I129" s="156"/>
      <c r="L129" s="152"/>
      <c r="M129" s="157"/>
      <c r="N129" s="158"/>
      <c r="O129" s="158"/>
      <c r="P129" s="158"/>
      <c r="Q129" s="158"/>
      <c r="R129" s="158"/>
      <c r="S129" s="158"/>
      <c r="T129" s="159"/>
      <c r="AT129" s="154" t="s">
        <v>127</v>
      </c>
      <c r="AU129" s="154" t="s">
        <v>81</v>
      </c>
      <c r="AV129" s="13" t="s">
        <v>79</v>
      </c>
      <c r="AW129" s="13" t="s">
        <v>30</v>
      </c>
      <c r="AX129" s="13" t="s">
        <v>74</v>
      </c>
      <c r="AY129" s="154" t="s">
        <v>110</v>
      </c>
    </row>
    <row r="130" spans="1:65" s="14" customFormat="1">
      <c r="B130" s="160"/>
      <c r="D130" s="153" t="s">
        <v>127</v>
      </c>
      <c r="E130" s="161" t="s">
        <v>1</v>
      </c>
      <c r="F130" s="162" t="s">
        <v>134</v>
      </c>
      <c r="H130" s="163">
        <v>3.8639999999999999</v>
      </c>
      <c r="I130" s="164"/>
      <c r="L130" s="160"/>
      <c r="M130" s="165"/>
      <c r="N130" s="166"/>
      <c r="O130" s="166"/>
      <c r="P130" s="166"/>
      <c r="Q130" s="166"/>
      <c r="R130" s="166"/>
      <c r="S130" s="166"/>
      <c r="T130" s="167"/>
      <c r="AT130" s="161" t="s">
        <v>127</v>
      </c>
      <c r="AU130" s="161" t="s">
        <v>81</v>
      </c>
      <c r="AV130" s="14" t="s">
        <v>81</v>
      </c>
      <c r="AW130" s="14" t="s">
        <v>30</v>
      </c>
      <c r="AX130" s="14" t="s">
        <v>74</v>
      </c>
      <c r="AY130" s="161" t="s">
        <v>110</v>
      </c>
    </row>
    <row r="131" spans="1:65" s="13" customFormat="1" ht="22.5">
      <c r="B131" s="152"/>
      <c r="D131" s="153" t="s">
        <v>127</v>
      </c>
      <c r="E131" s="154" t="s">
        <v>1</v>
      </c>
      <c r="F131" s="155" t="s">
        <v>135</v>
      </c>
      <c r="H131" s="154" t="s">
        <v>1</v>
      </c>
      <c r="I131" s="156"/>
      <c r="L131" s="152"/>
      <c r="M131" s="157"/>
      <c r="N131" s="158"/>
      <c r="O131" s="158"/>
      <c r="P131" s="158"/>
      <c r="Q131" s="158"/>
      <c r="R131" s="158"/>
      <c r="S131" s="158"/>
      <c r="T131" s="159"/>
      <c r="AT131" s="154" t="s">
        <v>127</v>
      </c>
      <c r="AU131" s="154" t="s">
        <v>81</v>
      </c>
      <c r="AV131" s="13" t="s">
        <v>79</v>
      </c>
      <c r="AW131" s="13" t="s">
        <v>30</v>
      </c>
      <c r="AX131" s="13" t="s">
        <v>74</v>
      </c>
      <c r="AY131" s="154" t="s">
        <v>110</v>
      </c>
    </row>
    <row r="132" spans="1:65" s="14" customFormat="1">
      <c r="B132" s="160"/>
      <c r="D132" s="153" t="s">
        <v>127</v>
      </c>
      <c r="E132" s="161" t="s">
        <v>1</v>
      </c>
      <c r="F132" s="162" t="s">
        <v>136</v>
      </c>
      <c r="H132" s="163">
        <v>6.2</v>
      </c>
      <c r="I132" s="164"/>
      <c r="L132" s="160"/>
      <c r="M132" s="165"/>
      <c r="N132" s="166"/>
      <c r="O132" s="166"/>
      <c r="P132" s="166"/>
      <c r="Q132" s="166"/>
      <c r="R132" s="166"/>
      <c r="S132" s="166"/>
      <c r="T132" s="167"/>
      <c r="AT132" s="161" t="s">
        <v>127</v>
      </c>
      <c r="AU132" s="161" t="s">
        <v>81</v>
      </c>
      <c r="AV132" s="14" t="s">
        <v>81</v>
      </c>
      <c r="AW132" s="14" t="s">
        <v>30</v>
      </c>
      <c r="AX132" s="14" t="s">
        <v>74</v>
      </c>
      <c r="AY132" s="161" t="s">
        <v>110</v>
      </c>
    </row>
    <row r="133" spans="1:65" s="15" customFormat="1">
      <c r="B133" s="168"/>
      <c r="D133" s="153" t="s">
        <v>127</v>
      </c>
      <c r="E133" s="169" t="s">
        <v>1</v>
      </c>
      <c r="F133" s="170" t="s">
        <v>130</v>
      </c>
      <c r="H133" s="171">
        <v>10.064</v>
      </c>
      <c r="I133" s="172"/>
      <c r="L133" s="168"/>
      <c r="M133" s="173"/>
      <c r="N133" s="174"/>
      <c r="O133" s="174"/>
      <c r="P133" s="174"/>
      <c r="Q133" s="174"/>
      <c r="R133" s="174"/>
      <c r="S133" s="174"/>
      <c r="T133" s="175"/>
      <c r="AT133" s="169" t="s">
        <v>127</v>
      </c>
      <c r="AU133" s="169" t="s">
        <v>81</v>
      </c>
      <c r="AV133" s="15" t="s">
        <v>117</v>
      </c>
      <c r="AW133" s="15" t="s">
        <v>30</v>
      </c>
      <c r="AX133" s="15" t="s">
        <v>79</v>
      </c>
      <c r="AY133" s="169" t="s">
        <v>110</v>
      </c>
    </row>
    <row r="134" spans="1:65" s="2" customFormat="1" ht="37.9" customHeight="1">
      <c r="A134" s="32"/>
      <c r="B134" s="138"/>
      <c r="C134" s="139" t="s">
        <v>137</v>
      </c>
      <c r="D134" s="139" t="s">
        <v>112</v>
      </c>
      <c r="E134" s="140" t="s">
        <v>138</v>
      </c>
      <c r="F134" s="141" t="s">
        <v>139</v>
      </c>
      <c r="G134" s="142" t="s">
        <v>125</v>
      </c>
      <c r="H134" s="143">
        <v>0.93600000000000005</v>
      </c>
      <c r="I134" s="144"/>
      <c r="J134" s="145">
        <f>ROUND(I134*H134,2)</f>
        <v>0</v>
      </c>
      <c r="K134" s="141" t="s">
        <v>116</v>
      </c>
      <c r="L134" s="33"/>
      <c r="M134" s="146" t="s">
        <v>1</v>
      </c>
      <c r="N134" s="147" t="s">
        <v>39</v>
      </c>
      <c r="O134" s="58"/>
      <c r="P134" s="148">
        <f>O134*H134</f>
        <v>0</v>
      </c>
      <c r="Q134" s="148">
        <v>0</v>
      </c>
      <c r="R134" s="148">
        <f>Q134*H134</f>
        <v>0</v>
      </c>
      <c r="S134" s="148">
        <v>0</v>
      </c>
      <c r="T134" s="149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50" t="s">
        <v>117</v>
      </c>
      <c r="AT134" s="150" t="s">
        <v>112</v>
      </c>
      <c r="AU134" s="150" t="s">
        <v>81</v>
      </c>
      <c r="AY134" s="17" t="s">
        <v>110</v>
      </c>
      <c r="BE134" s="151">
        <f>IF(N134="základní",J134,0)</f>
        <v>0</v>
      </c>
      <c r="BF134" s="151">
        <f>IF(N134="snížená",J134,0)</f>
        <v>0</v>
      </c>
      <c r="BG134" s="151">
        <f>IF(N134="zákl. přenesená",J134,0)</f>
        <v>0</v>
      </c>
      <c r="BH134" s="151">
        <f>IF(N134="sníž. přenesená",J134,0)</f>
        <v>0</v>
      </c>
      <c r="BI134" s="151">
        <f>IF(N134="nulová",J134,0)</f>
        <v>0</v>
      </c>
      <c r="BJ134" s="17" t="s">
        <v>79</v>
      </c>
      <c r="BK134" s="151">
        <f>ROUND(I134*H134,2)</f>
        <v>0</v>
      </c>
      <c r="BL134" s="17" t="s">
        <v>117</v>
      </c>
      <c r="BM134" s="150" t="s">
        <v>140</v>
      </c>
    </row>
    <row r="135" spans="1:65" s="13" customFormat="1">
      <c r="B135" s="152"/>
      <c r="D135" s="153" t="s">
        <v>127</v>
      </c>
      <c r="E135" s="154" t="s">
        <v>1</v>
      </c>
      <c r="F135" s="155" t="s">
        <v>141</v>
      </c>
      <c r="H135" s="154" t="s">
        <v>1</v>
      </c>
      <c r="I135" s="156"/>
      <c r="L135" s="152"/>
      <c r="M135" s="157"/>
      <c r="N135" s="158"/>
      <c r="O135" s="158"/>
      <c r="P135" s="158"/>
      <c r="Q135" s="158"/>
      <c r="R135" s="158"/>
      <c r="S135" s="158"/>
      <c r="T135" s="159"/>
      <c r="AT135" s="154" t="s">
        <v>127</v>
      </c>
      <c r="AU135" s="154" t="s">
        <v>81</v>
      </c>
      <c r="AV135" s="13" t="s">
        <v>79</v>
      </c>
      <c r="AW135" s="13" t="s">
        <v>30</v>
      </c>
      <c r="AX135" s="13" t="s">
        <v>74</v>
      </c>
      <c r="AY135" s="154" t="s">
        <v>110</v>
      </c>
    </row>
    <row r="136" spans="1:65" s="14" customFormat="1">
      <c r="B136" s="160"/>
      <c r="D136" s="153" t="s">
        <v>127</v>
      </c>
      <c r="E136" s="161" t="s">
        <v>1</v>
      </c>
      <c r="F136" s="162" t="s">
        <v>142</v>
      </c>
      <c r="H136" s="163">
        <v>0.93600000000000005</v>
      </c>
      <c r="I136" s="164"/>
      <c r="L136" s="160"/>
      <c r="M136" s="165"/>
      <c r="N136" s="166"/>
      <c r="O136" s="166"/>
      <c r="P136" s="166"/>
      <c r="Q136" s="166"/>
      <c r="R136" s="166"/>
      <c r="S136" s="166"/>
      <c r="T136" s="167"/>
      <c r="AT136" s="161" t="s">
        <v>127</v>
      </c>
      <c r="AU136" s="161" t="s">
        <v>81</v>
      </c>
      <c r="AV136" s="14" t="s">
        <v>81</v>
      </c>
      <c r="AW136" s="14" t="s">
        <v>30</v>
      </c>
      <c r="AX136" s="14" t="s">
        <v>74</v>
      </c>
      <c r="AY136" s="161" t="s">
        <v>110</v>
      </c>
    </row>
    <row r="137" spans="1:65" s="15" customFormat="1">
      <c r="B137" s="168"/>
      <c r="D137" s="153" t="s">
        <v>127</v>
      </c>
      <c r="E137" s="169" t="s">
        <v>1</v>
      </c>
      <c r="F137" s="170" t="s">
        <v>130</v>
      </c>
      <c r="H137" s="171">
        <v>0.93600000000000005</v>
      </c>
      <c r="I137" s="172"/>
      <c r="L137" s="168"/>
      <c r="M137" s="173"/>
      <c r="N137" s="174"/>
      <c r="O137" s="174"/>
      <c r="P137" s="174"/>
      <c r="Q137" s="174"/>
      <c r="R137" s="174"/>
      <c r="S137" s="174"/>
      <c r="T137" s="175"/>
      <c r="AT137" s="169" t="s">
        <v>127</v>
      </c>
      <c r="AU137" s="169" t="s">
        <v>81</v>
      </c>
      <c r="AV137" s="15" t="s">
        <v>117</v>
      </c>
      <c r="AW137" s="15" t="s">
        <v>30</v>
      </c>
      <c r="AX137" s="15" t="s">
        <v>79</v>
      </c>
      <c r="AY137" s="169" t="s">
        <v>110</v>
      </c>
    </row>
    <row r="138" spans="1:65" s="2" customFormat="1" ht="49.15" customHeight="1">
      <c r="A138" s="32"/>
      <c r="B138" s="138"/>
      <c r="C138" s="139" t="s">
        <v>143</v>
      </c>
      <c r="D138" s="139" t="s">
        <v>112</v>
      </c>
      <c r="E138" s="140" t="s">
        <v>144</v>
      </c>
      <c r="F138" s="141" t="s">
        <v>145</v>
      </c>
      <c r="G138" s="142" t="s">
        <v>115</v>
      </c>
      <c r="H138" s="143">
        <v>1</v>
      </c>
      <c r="I138" s="144"/>
      <c r="J138" s="145">
        <f>ROUND(I138*H138,2)</f>
        <v>0</v>
      </c>
      <c r="K138" s="141" t="s">
        <v>116</v>
      </c>
      <c r="L138" s="33"/>
      <c r="M138" s="146" t="s">
        <v>1</v>
      </c>
      <c r="N138" s="147" t="s">
        <v>39</v>
      </c>
      <c r="O138" s="58"/>
      <c r="P138" s="148">
        <f>O138*H138</f>
        <v>0</v>
      </c>
      <c r="Q138" s="148">
        <v>0</v>
      </c>
      <c r="R138" s="148">
        <f>Q138*H138</f>
        <v>0</v>
      </c>
      <c r="S138" s="148">
        <v>0</v>
      </c>
      <c r="T138" s="149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50" t="s">
        <v>117</v>
      </c>
      <c r="AT138" s="150" t="s">
        <v>112</v>
      </c>
      <c r="AU138" s="150" t="s">
        <v>81</v>
      </c>
      <c r="AY138" s="17" t="s">
        <v>110</v>
      </c>
      <c r="BE138" s="151">
        <f>IF(N138="základní",J138,0)</f>
        <v>0</v>
      </c>
      <c r="BF138" s="151">
        <f>IF(N138="snížená",J138,0)</f>
        <v>0</v>
      </c>
      <c r="BG138" s="151">
        <f>IF(N138="zákl. přenesená",J138,0)</f>
        <v>0</v>
      </c>
      <c r="BH138" s="151">
        <f>IF(N138="sníž. přenesená",J138,0)</f>
        <v>0</v>
      </c>
      <c r="BI138" s="151">
        <f>IF(N138="nulová",J138,0)</f>
        <v>0</v>
      </c>
      <c r="BJ138" s="17" t="s">
        <v>79</v>
      </c>
      <c r="BK138" s="151">
        <f>ROUND(I138*H138,2)</f>
        <v>0</v>
      </c>
      <c r="BL138" s="17" t="s">
        <v>117</v>
      </c>
      <c r="BM138" s="150" t="s">
        <v>146</v>
      </c>
    </row>
    <row r="139" spans="1:65" s="2" customFormat="1" ht="44.25" customHeight="1">
      <c r="A139" s="32"/>
      <c r="B139" s="138"/>
      <c r="C139" s="139" t="s">
        <v>147</v>
      </c>
      <c r="D139" s="139" t="s">
        <v>112</v>
      </c>
      <c r="E139" s="140" t="s">
        <v>148</v>
      </c>
      <c r="F139" s="141" t="s">
        <v>149</v>
      </c>
      <c r="G139" s="142" t="s">
        <v>115</v>
      </c>
      <c r="H139" s="143">
        <v>1</v>
      </c>
      <c r="I139" s="144"/>
      <c r="J139" s="145">
        <f>ROUND(I139*H139,2)</f>
        <v>0</v>
      </c>
      <c r="K139" s="141" t="s">
        <v>116</v>
      </c>
      <c r="L139" s="33"/>
      <c r="M139" s="146" t="s">
        <v>1</v>
      </c>
      <c r="N139" s="147" t="s">
        <v>39</v>
      </c>
      <c r="O139" s="58"/>
      <c r="P139" s="148">
        <f>O139*H139</f>
        <v>0</v>
      </c>
      <c r="Q139" s="148">
        <v>0</v>
      </c>
      <c r="R139" s="148">
        <f>Q139*H139</f>
        <v>0</v>
      </c>
      <c r="S139" s="148">
        <v>0</v>
      </c>
      <c r="T139" s="149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50" t="s">
        <v>117</v>
      </c>
      <c r="AT139" s="150" t="s">
        <v>112</v>
      </c>
      <c r="AU139" s="150" t="s">
        <v>81</v>
      </c>
      <c r="AY139" s="17" t="s">
        <v>110</v>
      </c>
      <c r="BE139" s="151">
        <f>IF(N139="základní",J139,0)</f>
        <v>0</v>
      </c>
      <c r="BF139" s="151">
        <f>IF(N139="snížená",J139,0)</f>
        <v>0</v>
      </c>
      <c r="BG139" s="151">
        <f>IF(N139="zákl. přenesená",J139,0)</f>
        <v>0</v>
      </c>
      <c r="BH139" s="151">
        <f>IF(N139="sníž. přenesená",J139,0)</f>
        <v>0</v>
      </c>
      <c r="BI139" s="151">
        <f>IF(N139="nulová",J139,0)</f>
        <v>0</v>
      </c>
      <c r="BJ139" s="17" t="s">
        <v>79</v>
      </c>
      <c r="BK139" s="151">
        <f>ROUND(I139*H139,2)</f>
        <v>0</v>
      </c>
      <c r="BL139" s="17" t="s">
        <v>117</v>
      </c>
      <c r="BM139" s="150" t="s">
        <v>150</v>
      </c>
    </row>
    <row r="140" spans="1:65" s="2" customFormat="1" ht="37.9" customHeight="1">
      <c r="A140" s="32"/>
      <c r="B140" s="138"/>
      <c r="C140" s="139" t="s">
        <v>151</v>
      </c>
      <c r="D140" s="139" t="s">
        <v>112</v>
      </c>
      <c r="E140" s="140" t="s">
        <v>152</v>
      </c>
      <c r="F140" s="141" t="s">
        <v>153</v>
      </c>
      <c r="G140" s="142" t="s">
        <v>115</v>
      </c>
      <c r="H140" s="143">
        <v>1</v>
      </c>
      <c r="I140" s="144"/>
      <c r="J140" s="145">
        <f>ROUND(I140*H140,2)</f>
        <v>0</v>
      </c>
      <c r="K140" s="141" t="s">
        <v>116</v>
      </c>
      <c r="L140" s="33"/>
      <c r="M140" s="146" t="s">
        <v>1</v>
      </c>
      <c r="N140" s="147" t="s">
        <v>39</v>
      </c>
      <c r="O140" s="58"/>
      <c r="P140" s="148">
        <f>O140*H140</f>
        <v>0</v>
      </c>
      <c r="Q140" s="148">
        <v>0</v>
      </c>
      <c r="R140" s="148">
        <f>Q140*H140</f>
        <v>0</v>
      </c>
      <c r="S140" s="148">
        <v>0</v>
      </c>
      <c r="T140" s="149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50" t="s">
        <v>117</v>
      </c>
      <c r="AT140" s="150" t="s">
        <v>112</v>
      </c>
      <c r="AU140" s="150" t="s">
        <v>81</v>
      </c>
      <c r="AY140" s="17" t="s">
        <v>110</v>
      </c>
      <c r="BE140" s="151">
        <f>IF(N140="základní",J140,0)</f>
        <v>0</v>
      </c>
      <c r="BF140" s="151">
        <f>IF(N140="snížená",J140,0)</f>
        <v>0</v>
      </c>
      <c r="BG140" s="151">
        <f>IF(N140="zákl. přenesená",J140,0)</f>
        <v>0</v>
      </c>
      <c r="BH140" s="151">
        <f>IF(N140="sníž. přenesená",J140,0)</f>
        <v>0</v>
      </c>
      <c r="BI140" s="151">
        <f>IF(N140="nulová",J140,0)</f>
        <v>0</v>
      </c>
      <c r="BJ140" s="17" t="s">
        <v>79</v>
      </c>
      <c r="BK140" s="151">
        <f>ROUND(I140*H140,2)</f>
        <v>0</v>
      </c>
      <c r="BL140" s="17" t="s">
        <v>117</v>
      </c>
      <c r="BM140" s="150" t="s">
        <v>154</v>
      </c>
    </row>
    <row r="141" spans="1:65" s="2" customFormat="1" ht="62.65" customHeight="1">
      <c r="A141" s="32"/>
      <c r="B141" s="138"/>
      <c r="C141" s="139" t="s">
        <v>155</v>
      </c>
      <c r="D141" s="139" t="s">
        <v>112</v>
      </c>
      <c r="E141" s="140" t="s">
        <v>156</v>
      </c>
      <c r="F141" s="141" t="s">
        <v>157</v>
      </c>
      <c r="G141" s="142" t="s">
        <v>115</v>
      </c>
      <c r="H141" s="143">
        <v>4</v>
      </c>
      <c r="I141" s="144"/>
      <c r="J141" s="145">
        <f>ROUND(I141*H141,2)</f>
        <v>0</v>
      </c>
      <c r="K141" s="141" t="s">
        <v>116</v>
      </c>
      <c r="L141" s="33"/>
      <c r="M141" s="146" t="s">
        <v>1</v>
      </c>
      <c r="N141" s="147" t="s">
        <v>39</v>
      </c>
      <c r="O141" s="58"/>
      <c r="P141" s="148">
        <f>O141*H141</f>
        <v>0</v>
      </c>
      <c r="Q141" s="148">
        <v>0</v>
      </c>
      <c r="R141" s="148">
        <f>Q141*H141</f>
        <v>0</v>
      </c>
      <c r="S141" s="148">
        <v>0</v>
      </c>
      <c r="T141" s="149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0" t="s">
        <v>117</v>
      </c>
      <c r="AT141" s="150" t="s">
        <v>112</v>
      </c>
      <c r="AU141" s="150" t="s">
        <v>81</v>
      </c>
      <c r="AY141" s="17" t="s">
        <v>110</v>
      </c>
      <c r="BE141" s="151">
        <f>IF(N141="základní",J141,0)</f>
        <v>0</v>
      </c>
      <c r="BF141" s="151">
        <f>IF(N141="snížená",J141,0)</f>
        <v>0</v>
      </c>
      <c r="BG141" s="151">
        <f>IF(N141="zákl. přenesená",J141,0)</f>
        <v>0</v>
      </c>
      <c r="BH141" s="151">
        <f>IF(N141="sníž. přenesená",J141,0)</f>
        <v>0</v>
      </c>
      <c r="BI141" s="151">
        <f>IF(N141="nulová",J141,0)</f>
        <v>0</v>
      </c>
      <c r="BJ141" s="17" t="s">
        <v>79</v>
      </c>
      <c r="BK141" s="151">
        <f>ROUND(I141*H141,2)</f>
        <v>0</v>
      </c>
      <c r="BL141" s="17" t="s">
        <v>117</v>
      </c>
      <c r="BM141" s="150" t="s">
        <v>158</v>
      </c>
    </row>
    <row r="142" spans="1:65" s="13" customFormat="1">
      <c r="B142" s="152"/>
      <c r="D142" s="153" t="s">
        <v>127</v>
      </c>
      <c r="E142" s="154" t="s">
        <v>1</v>
      </c>
      <c r="F142" s="155" t="s">
        <v>159</v>
      </c>
      <c r="H142" s="154" t="s">
        <v>1</v>
      </c>
      <c r="I142" s="156"/>
      <c r="L142" s="152"/>
      <c r="M142" s="157"/>
      <c r="N142" s="158"/>
      <c r="O142" s="158"/>
      <c r="P142" s="158"/>
      <c r="Q142" s="158"/>
      <c r="R142" s="158"/>
      <c r="S142" s="158"/>
      <c r="T142" s="159"/>
      <c r="AT142" s="154" t="s">
        <v>127</v>
      </c>
      <c r="AU142" s="154" t="s">
        <v>81</v>
      </c>
      <c r="AV142" s="13" t="s">
        <v>79</v>
      </c>
      <c r="AW142" s="13" t="s">
        <v>30</v>
      </c>
      <c r="AX142" s="13" t="s">
        <v>74</v>
      </c>
      <c r="AY142" s="154" t="s">
        <v>110</v>
      </c>
    </row>
    <row r="143" spans="1:65" s="14" customFormat="1">
      <c r="B143" s="160"/>
      <c r="D143" s="153" t="s">
        <v>127</v>
      </c>
      <c r="E143" s="161" t="s">
        <v>1</v>
      </c>
      <c r="F143" s="162" t="s">
        <v>160</v>
      </c>
      <c r="H143" s="163">
        <v>4</v>
      </c>
      <c r="I143" s="164"/>
      <c r="L143" s="160"/>
      <c r="M143" s="165"/>
      <c r="N143" s="166"/>
      <c r="O143" s="166"/>
      <c r="P143" s="166"/>
      <c r="Q143" s="166"/>
      <c r="R143" s="166"/>
      <c r="S143" s="166"/>
      <c r="T143" s="167"/>
      <c r="AT143" s="161" t="s">
        <v>127</v>
      </c>
      <c r="AU143" s="161" t="s">
        <v>81</v>
      </c>
      <c r="AV143" s="14" t="s">
        <v>81</v>
      </c>
      <c r="AW143" s="14" t="s">
        <v>30</v>
      </c>
      <c r="AX143" s="14" t="s">
        <v>74</v>
      </c>
      <c r="AY143" s="161" t="s">
        <v>110</v>
      </c>
    </row>
    <row r="144" spans="1:65" s="15" customFormat="1">
      <c r="B144" s="168"/>
      <c r="D144" s="153" t="s">
        <v>127</v>
      </c>
      <c r="E144" s="169" t="s">
        <v>1</v>
      </c>
      <c r="F144" s="170" t="s">
        <v>130</v>
      </c>
      <c r="H144" s="171">
        <v>4</v>
      </c>
      <c r="I144" s="172"/>
      <c r="L144" s="168"/>
      <c r="M144" s="173"/>
      <c r="N144" s="174"/>
      <c r="O144" s="174"/>
      <c r="P144" s="174"/>
      <c r="Q144" s="174"/>
      <c r="R144" s="174"/>
      <c r="S144" s="174"/>
      <c r="T144" s="175"/>
      <c r="AT144" s="169" t="s">
        <v>127</v>
      </c>
      <c r="AU144" s="169" t="s">
        <v>81</v>
      </c>
      <c r="AV144" s="15" t="s">
        <v>117</v>
      </c>
      <c r="AW144" s="15" t="s">
        <v>30</v>
      </c>
      <c r="AX144" s="15" t="s">
        <v>79</v>
      </c>
      <c r="AY144" s="169" t="s">
        <v>110</v>
      </c>
    </row>
    <row r="145" spans="1:65" s="2" customFormat="1" ht="62.65" customHeight="1">
      <c r="A145" s="32"/>
      <c r="B145" s="138"/>
      <c r="C145" s="139" t="s">
        <v>161</v>
      </c>
      <c r="D145" s="139" t="s">
        <v>112</v>
      </c>
      <c r="E145" s="140" t="s">
        <v>162</v>
      </c>
      <c r="F145" s="141" t="s">
        <v>163</v>
      </c>
      <c r="G145" s="142" t="s">
        <v>115</v>
      </c>
      <c r="H145" s="143">
        <v>4</v>
      </c>
      <c r="I145" s="144"/>
      <c r="J145" s="145">
        <f>ROUND(I145*H145,2)</f>
        <v>0</v>
      </c>
      <c r="K145" s="141" t="s">
        <v>116</v>
      </c>
      <c r="L145" s="33"/>
      <c r="M145" s="146" t="s">
        <v>1</v>
      </c>
      <c r="N145" s="147" t="s">
        <v>39</v>
      </c>
      <c r="O145" s="58"/>
      <c r="P145" s="148">
        <f>O145*H145</f>
        <v>0</v>
      </c>
      <c r="Q145" s="148">
        <v>0</v>
      </c>
      <c r="R145" s="148">
        <f>Q145*H145</f>
        <v>0</v>
      </c>
      <c r="S145" s="148">
        <v>0</v>
      </c>
      <c r="T145" s="149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0" t="s">
        <v>117</v>
      </c>
      <c r="AT145" s="150" t="s">
        <v>112</v>
      </c>
      <c r="AU145" s="150" t="s">
        <v>81</v>
      </c>
      <c r="AY145" s="17" t="s">
        <v>110</v>
      </c>
      <c r="BE145" s="151">
        <f>IF(N145="základní",J145,0)</f>
        <v>0</v>
      </c>
      <c r="BF145" s="151">
        <f>IF(N145="snížená",J145,0)</f>
        <v>0</v>
      </c>
      <c r="BG145" s="151">
        <f>IF(N145="zákl. přenesená",J145,0)</f>
        <v>0</v>
      </c>
      <c r="BH145" s="151">
        <f>IF(N145="sníž. přenesená",J145,0)</f>
        <v>0</v>
      </c>
      <c r="BI145" s="151">
        <f>IF(N145="nulová",J145,0)</f>
        <v>0</v>
      </c>
      <c r="BJ145" s="17" t="s">
        <v>79</v>
      </c>
      <c r="BK145" s="151">
        <f>ROUND(I145*H145,2)</f>
        <v>0</v>
      </c>
      <c r="BL145" s="17" t="s">
        <v>117</v>
      </c>
      <c r="BM145" s="150" t="s">
        <v>164</v>
      </c>
    </row>
    <row r="146" spans="1:65" s="13" customFormat="1">
      <c r="B146" s="152"/>
      <c r="D146" s="153" t="s">
        <v>127</v>
      </c>
      <c r="E146" s="154" t="s">
        <v>1</v>
      </c>
      <c r="F146" s="155" t="s">
        <v>159</v>
      </c>
      <c r="H146" s="154" t="s">
        <v>1</v>
      </c>
      <c r="I146" s="156"/>
      <c r="L146" s="152"/>
      <c r="M146" s="157"/>
      <c r="N146" s="158"/>
      <c r="O146" s="158"/>
      <c r="P146" s="158"/>
      <c r="Q146" s="158"/>
      <c r="R146" s="158"/>
      <c r="S146" s="158"/>
      <c r="T146" s="159"/>
      <c r="AT146" s="154" t="s">
        <v>127</v>
      </c>
      <c r="AU146" s="154" t="s">
        <v>81</v>
      </c>
      <c r="AV146" s="13" t="s">
        <v>79</v>
      </c>
      <c r="AW146" s="13" t="s">
        <v>30</v>
      </c>
      <c r="AX146" s="13" t="s">
        <v>74</v>
      </c>
      <c r="AY146" s="154" t="s">
        <v>110</v>
      </c>
    </row>
    <row r="147" spans="1:65" s="14" customFormat="1">
      <c r="B147" s="160"/>
      <c r="D147" s="153" t="s">
        <v>127</v>
      </c>
      <c r="E147" s="161" t="s">
        <v>1</v>
      </c>
      <c r="F147" s="162" t="s">
        <v>160</v>
      </c>
      <c r="H147" s="163">
        <v>4</v>
      </c>
      <c r="I147" s="164"/>
      <c r="L147" s="160"/>
      <c r="M147" s="165"/>
      <c r="N147" s="166"/>
      <c r="O147" s="166"/>
      <c r="P147" s="166"/>
      <c r="Q147" s="166"/>
      <c r="R147" s="166"/>
      <c r="S147" s="166"/>
      <c r="T147" s="167"/>
      <c r="AT147" s="161" t="s">
        <v>127</v>
      </c>
      <c r="AU147" s="161" t="s">
        <v>81</v>
      </c>
      <c r="AV147" s="14" t="s">
        <v>81</v>
      </c>
      <c r="AW147" s="14" t="s">
        <v>30</v>
      </c>
      <c r="AX147" s="14" t="s">
        <v>74</v>
      </c>
      <c r="AY147" s="161" t="s">
        <v>110</v>
      </c>
    </row>
    <row r="148" spans="1:65" s="15" customFormat="1">
      <c r="B148" s="168"/>
      <c r="D148" s="153" t="s">
        <v>127</v>
      </c>
      <c r="E148" s="169" t="s">
        <v>1</v>
      </c>
      <c r="F148" s="170" t="s">
        <v>130</v>
      </c>
      <c r="H148" s="171">
        <v>4</v>
      </c>
      <c r="I148" s="172"/>
      <c r="L148" s="168"/>
      <c r="M148" s="173"/>
      <c r="N148" s="174"/>
      <c r="O148" s="174"/>
      <c r="P148" s="174"/>
      <c r="Q148" s="174"/>
      <c r="R148" s="174"/>
      <c r="S148" s="174"/>
      <c r="T148" s="175"/>
      <c r="AT148" s="169" t="s">
        <v>127</v>
      </c>
      <c r="AU148" s="169" t="s">
        <v>81</v>
      </c>
      <c r="AV148" s="15" t="s">
        <v>117</v>
      </c>
      <c r="AW148" s="15" t="s">
        <v>30</v>
      </c>
      <c r="AX148" s="15" t="s">
        <v>79</v>
      </c>
      <c r="AY148" s="169" t="s">
        <v>110</v>
      </c>
    </row>
    <row r="149" spans="1:65" s="2" customFormat="1" ht="55.5" customHeight="1">
      <c r="A149" s="32"/>
      <c r="B149" s="138"/>
      <c r="C149" s="139" t="s">
        <v>165</v>
      </c>
      <c r="D149" s="139" t="s">
        <v>112</v>
      </c>
      <c r="E149" s="140" t="s">
        <v>166</v>
      </c>
      <c r="F149" s="141" t="s">
        <v>167</v>
      </c>
      <c r="G149" s="142" t="s">
        <v>115</v>
      </c>
      <c r="H149" s="143">
        <v>4</v>
      </c>
      <c r="I149" s="144"/>
      <c r="J149" s="145">
        <f>ROUND(I149*H149,2)</f>
        <v>0</v>
      </c>
      <c r="K149" s="141" t="s">
        <v>116</v>
      </c>
      <c r="L149" s="33"/>
      <c r="M149" s="146" t="s">
        <v>1</v>
      </c>
      <c r="N149" s="147" t="s">
        <v>39</v>
      </c>
      <c r="O149" s="58"/>
      <c r="P149" s="148">
        <f>O149*H149</f>
        <v>0</v>
      </c>
      <c r="Q149" s="148">
        <v>0</v>
      </c>
      <c r="R149" s="148">
        <f>Q149*H149</f>
        <v>0</v>
      </c>
      <c r="S149" s="148">
        <v>0</v>
      </c>
      <c r="T149" s="149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0" t="s">
        <v>117</v>
      </c>
      <c r="AT149" s="150" t="s">
        <v>112</v>
      </c>
      <c r="AU149" s="150" t="s">
        <v>81</v>
      </c>
      <c r="AY149" s="17" t="s">
        <v>110</v>
      </c>
      <c r="BE149" s="151">
        <f>IF(N149="základní",J149,0)</f>
        <v>0</v>
      </c>
      <c r="BF149" s="151">
        <f>IF(N149="snížená",J149,0)</f>
        <v>0</v>
      </c>
      <c r="BG149" s="151">
        <f>IF(N149="zákl. přenesená",J149,0)</f>
        <v>0</v>
      </c>
      <c r="BH149" s="151">
        <f>IF(N149="sníž. přenesená",J149,0)</f>
        <v>0</v>
      </c>
      <c r="BI149" s="151">
        <f>IF(N149="nulová",J149,0)</f>
        <v>0</v>
      </c>
      <c r="BJ149" s="17" t="s">
        <v>79</v>
      </c>
      <c r="BK149" s="151">
        <f>ROUND(I149*H149,2)</f>
        <v>0</v>
      </c>
      <c r="BL149" s="17" t="s">
        <v>117</v>
      </c>
      <c r="BM149" s="150" t="s">
        <v>168</v>
      </c>
    </row>
    <row r="150" spans="1:65" s="13" customFormat="1">
      <c r="B150" s="152"/>
      <c r="D150" s="153" t="s">
        <v>127</v>
      </c>
      <c r="E150" s="154" t="s">
        <v>1</v>
      </c>
      <c r="F150" s="155" t="s">
        <v>159</v>
      </c>
      <c r="H150" s="154" t="s">
        <v>1</v>
      </c>
      <c r="I150" s="156"/>
      <c r="L150" s="152"/>
      <c r="M150" s="157"/>
      <c r="N150" s="158"/>
      <c r="O150" s="158"/>
      <c r="P150" s="158"/>
      <c r="Q150" s="158"/>
      <c r="R150" s="158"/>
      <c r="S150" s="158"/>
      <c r="T150" s="159"/>
      <c r="AT150" s="154" t="s">
        <v>127</v>
      </c>
      <c r="AU150" s="154" t="s">
        <v>81</v>
      </c>
      <c r="AV150" s="13" t="s">
        <v>79</v>
      </c>
      <c r="AW150" s="13" t="s">
        <v>30</v>
      </c>
      <c r="AX150" s="13" t="s">
        <v>74</v>
      </c>
      <c r="AY150" s="154" t="s">
        <v>110</v>
      </c>
    </row>
    <row r="151" spans="1:65" s="14" customFormat="1">
      <c r="B151" s="160"/>
      <c r="D151" s="153" t="s">
        <v>127</v>
      </c>
      <c r="E151" s="161" t="s">
        <v>1</v>
      </c>
      <c r="F151" s="162" t="s">
        <v>160</v>
      </c>
      <c r="H151" s="163">
        <v>4</v>
      </c>
      <c r="I151" s="164"/>
      <c r="L151" s="160"/>
      <c r="M151" s="165"/>
      <c r="N151" s="166"/>
      <c r="O151" s="166"/>
      <c r="P151" s="166"/>
      <c r="Q151" s="166"/>
      <c r="R151" s="166"/>
      <c r="S151" s="166"/>
      <c r="T151" s="167"/>
      <c r="AT151" s="161" t="s">
        <v>127</v>
      </c>
      <c r="AU151" s="161" t="s">
        <v>81</v>
      </c>
      <c r="AV151" s="14" t="s">
        <v>81</v>
      </c>
      <c r="AW151" s="14" t="s">
        <v>30</v>
      </c>
      <c r="AX151" s="14" t="s">
        <v>74</v>
      </c>
      <c r="AY151" s="161" t="s">
        <v>110</v>
      </c>
    </row>
    <row r="152" spans="1:65" s="15" customFormat="1">
      <c r="B152" s="168"/>
      <c r="D152" s="153" t="s">
        <v>127</v>
      </c>
      <c r="E152" s="169" t="s">
        <v>1</v>
      </c>
      <c r="F152" s="170" t="s">
        <v>130</v>
      </c>
      <c r="H152" s="171">
        <v>4</v>
      </c>
      <c r="I152" s="172"/>
      <c r="L152" s="168"/>
      <c r="M152" s="173"/>
      <c r="N152" s="174"/>
      <c r="O152" s="174"/>
      <c r="P152" s="174"/>
      <c r="Q152" s="174"/>
      <c r="R152" s="174"/>
      <c r="S152" s="174"/>
      <c r="T152" s="175"/>
      <c r="AT152" s="169" t="s">
        <v>127</v>
      </c>
      <c r="AU152" s="169" t="s">
        <v>81</v>
      </c>
      <c r="AV152" s="15" t="s">
        <v>117</v>
      </c>
      <c r="AW152" s="15" t="s">
        <v>30</v>
      </c>
      <c r="AX152" s="15" t="s">
        <v>79</v>
      </c>
      <c r="AY152" s="169" t="s">
        <v>110</v>
      </c>
    </row>
    <row r="153" spans="1:65" s="2" customFormat="1" ht="62.65" customHeight="1">
      <c r="A153" s="32"/>
      <c r="B153" s="138"/>
      <c r="C153" s="139" t="s">
        <v>169</v>
      </c>
      <c r="D153" s="139" t="s">
        <v>112</v>
      </c>
      <c r="E153" s="140" t="s">
        <v>170</v>
      </c>
      <c r="F153" s="141" t="s">
        <v>171</v>
      </c>
      <c r="G153" s="142" t="s">
        <v>125</v>
      </c>
      <c r="H153" s="143">
        <v>10.064</v>
      </c>
      <c r="I153" s="144"/>
      <c r="J153" s="145">
        <f>ROUND(I153*H153,2)</f>
        <v>0</v>
      </c>
      <c r="K153" s="141" t="s">
        <v>116</v>
      </c>
      <c r="L153" s="33"/>
      <c r="M153" s="146" t="s">
        <v>1</v>
      </c>
      <c r="N153" s="147" t="s">
        <v>39</v>
      </c>
      <c r="O153" s="58"/>
      <c r="P153" s="148">
        <f>O153*H153</f>
        <v>0</v>
      </c>
      <c r="Q153" s="148">
        <v>0</v>
      </c>
      <c r="R153" s="148">
        <f>Q153*H153</f>
        <v>0</v>
      </c>
      <c r="S153" s="148">
        <v>0</v>
      </c>
      <c r="T153" s="149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0" t="s">
        <v>117</v>
      </c>
      <c r="AT153" s="150" t="s">
        <v>112</v>
      </c>
      <c r="AU153" s="150" t="s">
        <v>81</v>
      </c>
      <c r="AY153" s="17" t="s">
        <v>110</v>
      </c>
      <c r="BE153" s="151">
        <f>IF(N153="základní",J153,0)</f>
        <v>0</v>
      </c>
      <c r="BF153" s="151">
        <f>IF(N153="snížená",J153,0)</f>
        <v>0</v>
      </c>
      <c r="BG153" s="151">
        <f>IF(N153="zákl. přenesená",J153,0)</f>
        <v>0</v>
      </c>
      <c r="BH153" s="151">
        <f>IF(N153="sníž. přenesená",J153,0)</f>
        <v>0</v>
      </c>
      <c r="BI153" s="151">
        <f>IF(N153="nulová",J153,0)</f>
        <v>0</v>
      </c>
      <c r="BJ153" s="17" t="s">
        <v>79</v>
      </c>
      <c r="BK153" s="151">
        <f>ROUND(I153*H153,2)</f>
        <v>0</v>
      </c>
      <c r="BL153" s="17" t="s">
        <v>117</v>
      </c>
      <c r="BM153" s="150" t="s">
        <v>172</v>
      </c>
    </row>
    <row r="154" spans="1:65" s="13" customFormat="1">
      <c r="B154" s="152"/>
      <c r="D154" s="153" t="s">
        <v>127</v>
      </c>
      <c r="E154" s="154" t="s">
        <v>1</v>
      </c>
      <c r="F154" s="155" t="s">
        <v>173</v>
      </c>
      <c r="H154" s="154" t="s">
        <v>1</v>
      </c>
      <c r="I154" s="156"/>
      <c r="L154" s="152"/>
      <c r="M154" s="157"/>
      <c r="N154" s="158"/>
      <c r="O154" s="158"/>
      <c r="P154" s="158"/>
      <c r="Q154" s="158"/>
      <c r="R154" s="158"/>
      <c r="S154" s="158"/>
      <c r="T154" s="159"/>
      <c r="AT154" s="154" t="s">
        <v>127</v>
      </c>
      <c r="AU154" s="154" t="s">
        <v>81</v>
      </c>
      <c r="AV154" s="13" t="s">
        <v>79</v>
      </c>
      <c r="AW154" s="13" t="s">
        <v>30</v>
      </c>
      <c r="AX154" s="13" t="s">
        <v>74</v>
      </c>
      <c r="AY154" s="154" t="s">
        <v>110</v>
      </c>
    </row>
    <row r="155" spans="1:65" s="14" customFormat="1">
      <c r="B155" s="160"/>
      <c r="D155" s="153" t="s">
        <v>127</v>
      </c>
      <c r="E155" s="161" t="s">
        <v>1</v>
      </c>
      <c r="F155" s="162" t="s">
        <v>174</v>
      </c>
      <c r="H155" s="163">
        <v>3.8639999999999999</v>
      </c>
      <c r="I155" s="164"/>
      <c r="L155" s="160"/>
      <c r="M155" s="165"/>
      <c r="N155" s="166"/>
      <c r="O155" s="166"/>
      <c r="P155" s="166"/>
      <c r="Q155" s="166"/>
      <c r="R155" s="166"/>
      <c r="S155" s="166"/>
      <c r="T155" s="167"/>
      <c r="AT155" s="161" t="s">
        <v>127</v>
      </c>
      <c r="AU155" s="161" t="s">
        <v>81</v>
      </c>
      <c r="AV155" s="14" t="s">
        <v>81</v>
      </c>
      <c r="AW155" s="14" t="s">
        <v>30</v>
      </c>
      <c r="AX155" s="14" t="s">
        <v>74</v>
      </c>
      <c r="AY155" s="161" t="s">
        <v>110</v>
      </c>
    </row>
    <row r="156" spans="1:65" s="13" customFormat="1">
      <c r="B156" s="152"/>
      <c r="D156" s="153" t="s">
        <v>127</v>
      </c>
      <c r="E156" s="154" t="s">
        <v>1</v>
      </c>
      <c r="F156" s="155" t="s">
        <v>175</v>
      </c>
      <c r="H156" s="154" t="s">
        <v>1</v>
      </c>
      <c r="I156" s="156"/>
      <c r="L156" s="152"/>
      <c r="M156" s="157"/>
      <c r="N156" s="158"/>
      <c r="O156" s="158"/>
      <c r="P156" s="158"/>
      <c r="Q156" s="158"/>
      <c r="R156" s="158"/>
      <c r="S156" s="158"/>
      <c r="T156" s="159"/>
      <c r="AT156" s="154" t="s">
        <v>127</v>
      </c>
      <c r="AU156" s="154" t="s">
        <v>81</v>
      </c>
      <c r="AV156" s="13" t="s">
        <v>79</v>
      </c>
      <c r="AW156" s="13" t="s">
        <v>30</v>
      </c>
      <c r="AX156" s="13" t="s">
        <v>74</v>
      </c>
      <c r="AY156" s="154" t="s">
        <v>110</v>
      </c>
    </row>
    <row r="157" spans="1:65" s="14" customFormat="1">
      <c r="B157" s="160"/>
      <c r="D157" s="153" t="s">
        <v>127</v>
      </c>
      <c r="E157" s="161" t="s">
        <v>1</v>
      </c>
      <c r="F157" s="162" t="s">
        <v>176</v>
      </c>
      <c r="H157" s="163">
        <v>6.2</v>
      </c>
      <c r="I157" s="164"/>
      <c r="L157" s="160"/>
      <c r="M157" s="165"/>
      <c r="N157" s="166"/>
      <c r="O157" s="166"/>
      <c r="P157" s="166"/>
      <c r="Q157" s="166"/>
      <c r="R157" s="166"/>
      <c r="S157" s="166"/>
      <c r="T157" s="167"/>
      <c r="AT157" s="161" t="s">
        <v>127</v>
      </c>
      <c r="AU157" s="161" t="s">
        <v>81</v>
      </c>
      <c r="AV157" s="14" t="s">
        <v>81</v>
      </c>
      <c r="AW157" s="14" t="s">
        <v>30</v>
      </c>
      <c r="AX157" s="14" t="s">
        <v>74</v>
      </c>
      <c r="AY157" s="161" t="s">
        <v>110</v>
      </c>
    </row>
    <row r="158" spans="1:65" s="15" customFormat="1">
      <c r="B158" s="168"/>
      <c r="D158" s="153" t="s">
        <v>127</v>
      </c>
      <c r="E158" s="169" t="s">
        <v>1</v>
      </c>
      <c r="F158" s="170" t="s">
        <v>130</v>
      </c>
      <c r="H158" s="171">
        <v>10.064</v>
      </c>
      <c r="I158" s="172"/>
      <c r="L158" s="168"/>
      <c r="M158" s="173"/>
      <c r="N158" s="174"/>
      <c r="O158" s="174"/>
      <c r="P158" s="174"/>
      <c r="Q158" s="174"/>
      <c r="R158" s="174"/>
      <c r="S158" s="174"/>
      <c r="T158" s="175"/>
      <c r="AT158" s="169" t="s">
        <v>127</v>
      </c>
      <c r="AU158" s="169" t="s">
        <v>81</v>
      </c>
      <c r="AV158" s="15" t="s">
        <v>117</v>
      </c>
      <c r="AW158" s="15" t="s">
        <v>30</v>
      </c>
      <c r="AX158" s="15" t="s">
        <v>79</v>
      </c>
      <c r="AY158" s="169" t="s">
        <v>110</v>
      </c>
    </row>
    <row r="159" spans="1:65" s="2" customFormat="1" ht="44.25" customHeight="1">
      <c r="A159" s="32"/>
      <c r="B159" s="138"/>
      <c r="C159" s="139" t="s">
        <v>177</v>
      </c>
      <c r="D159" s="139" t="s">
        <v>112</v>
      </c>
      <c r="E159" s="140" t="s">
        <v>178</v>
      </c>
      <c r="F159" s="141" t="s">
        <v>179</v>
      </c>
      <c r="G159" s="142" t="s">
        <v>125</v>
      </c>
      <c r="H159" s="143">
        <v>6</v>
      </c>
      <c r="I159" s="144"/>
      <c r="J159" s="145">
        <f>ROUND(I159*H159,2)</f>
        <v>0</v>
      </c>
      <c r="K159" s="141" t="s">
        <v>116</v>
      </c>
      <c r="L159" s="33"/>
      <c r="M159" s="146" t="s">
        <v>1</v>
      </c>
      <c r="N159" s="147" t="s">
        <v>39</v>
      </c>
      <c r="O159" s="58"/>
      <c r="P159" s="148">
        <f>O159*H159</f>
        <v>0</v>
      </c>
      <c r="Q159" s="148">
        <v>0</v>
      </c>
      <c r="R159" s="148">
        <f>Q159*H159</f>
        <v>0</v>
      </c>
      <c r="S159" s="148">
        <v>0</v>
      </c>
      <c r="T159" s="149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50" t="s">
        <v>117</v>
      </c>
      <c r="AT159" s="150" t="s">
        <v>112</v>
      </c>
      <c r="AU159" s="150" t="s">
        <v>81</v>
      </c>
      <c r="AY159" s="17" t="s">
        <v>110</v>
      </c>
      <c r="BE159" s="151">
        <f>IF(N159="základní",J159,0)</f>
        <v>0</v>
      </c>
      <c r="BF159" s="151">
        <f>IF(N159="snížená",J159,0)</f>
        <v>0</v>
      </c>
      <c r="BG159" s="151">
        <f>IF(N159="zákl. přenesená",J159,0)</f>
        <v>0</v>
      </c>
      <c r="BH159" s="151">
        <f>IF(N159="sníž. přenesená",J159,0)</f>
        <v>0</v>
      </c>
      <c r="BI159" s="151">
        <f>IF(N159="nulová",J159,0)</f>
        <v>0</v>
      </c>
      <c r="BJ159" s="17" t="s">
        <v>79</v>
      </c>
      <c r="BK159" s="151">
        <f>ROUND(I159*H159,2)</f>
        <v>0</v>
      </c>
      <c r="BL159" s="17" t="s">
        <v>117</v>
      </c>
      <c r="BM159" s="150" t="s">
        <v>180</v>
      </c>
    </row>
    <row r="160" spans="1:65" s="2" customFormat="1" ht="37.9" customHeight="1">
      <c r="A160" s="32"/>
      <c r="B160" s="138"/>
      <c r="C160" s="139" t="s">
        <v>181</v>
      </c>
      <c r="D160" s="139" t="s">
        <v>112</v>
      </c>
      <c r="E160" s="140" t="s">
        <v>182</v>
      </c>
      <c r="F160" s="141" t="s">
        <v>183</v>
      </c>
      <c r="G160" s="142" t="s">
        <v>184</v>
      </c>
      <c r="H160" s="143">
        <v>62</v>
      </c>
      <c r="I160" s="144"/>
      <c r="J160" s="145">
        <f>ROUND(I160*H160,2)</f>
        <v>0</v>
      </c>
      <c r="K160" s="141" t="s">
        <v>116</v>
      </c>
      <c r="L160" s="33"/>
      <c r="M160" s="146" t="s">
        <v>1</v>
      </c>
      <c r="N160" s="147" t="s">
        <v>39</v>
      </c>
      <c r="O160" s="58"/>
      <c r="P160" s="148">
        <f>O160*H160</f>
        <v>0</v>
      </c>
      <c r="Q160" s="148">
        <v>0</v>
      </c>
      <c r="R160" s="148">
        <f>Q160*H160</f>
        <v>0</v>
      </c>
      <c r="S160" s="148">
        <v>0</v>
      </c>
      <c r="T160" s="149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50" t="s">
        <v>117</v>
      </c>
      <c r="AT160" s="150" t="s">
        <v>112</v>
      </c>
      <c r="AU160" s="150" t="s">
        <v>81</v>
      </c>
      <c r="AY160" s="17" t="s">
        <v>110</v>
      </c>
      <c r="BE160" s="151">
        <f>IF(N160="základní",J160,0)</f>
        <v>0</v>
      </c>
      <c r="BF160" s="151">
        <f>IF(N160="snížená",J160,0)</f>
        <v>0</v>
      </c>
      <c r="BG160" s="151">
        <f>IF(N160="zákl. přenesená",J160,0)</f>
        <v>0</v>
      </c>
      <c r="BH160" s="151">
        <f>IF(N160="sníž. přenesená",J160,0)</f>
        <v>0</v>
      </c>
      <c r="BI160" s="151">
        <f>IF(N160="nulová",J160,0)</f>
        <v>0</v>
      </c>
      <c r="BJ160" s="17" t="s">
        <v>79</v>
      </c>
      <c r="BK160" s="151">
        <f>ROUND(I160*H160,2)</f>
        <v>0</v>
      </c>
      <c r="BL160" s="17" t="s">
        <v>117</v>
      </c>
      <c r="BM160" s="150" t="s">
        <v>185</v>
      </c>
    </row>
    <row r="161" spans="1:65" s="2" customFormat="1" ht="37.9" customHeight="1">
      <c r="A161" s="32"/>
      <c r="B161" s="138"/>
      <c r="C161" s="139" t="s">
        <v>8</v>
      </c>
      <c r="D161" s="139" t="s">
        <v>112</v>
      </c>
      <c r="E161" s="140" t="s">
        <v>186</v>
      </c>
      <c r="F161" s="141" t="s">
        <v>187</v>
      </c>
      <c r="G161" s="142" t="s">
        <v>184</v>
      </c>
      <c r="H161" s="143">
        <v>62</v>
      </c>
      <c r="I161" s="144"/>
      <c r="J161" s="145">
        <f>ROUND(I161*H161,2)</f>
        <v>0</v>
      </c>
      <c r="K161" s="141" t="s">
        <v>116</v>
      </c>
      <c r="L161" s="33"/>
      <c r="M161" s="146" t="s">
        <v>1</v>
      </c>
      <c r="N161" s="147" t="s">
        <v>39</v>
      </c>
      <c r="O161" s="58"/>
      <c r="P161" s="148">
        <f>O161*H161</f>
        <v>0</v>
      </c>
      <c r="Q161" s="148">
        <v>0</v>
      </c>
      <c r="R161" s="148">
        <f>Q161*H161</f>
        <v>0</v>
      </c>
      <c r="S161" s="148">
        <v>0</v>
      </c>
      <c r="T161" s="149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50" t="s">
        <v>117</v>
      </c>
      <c r="AT161" s="150" t="s">
        <v>112</v>
      </c>
      <c r="AU161" s="150" t="s">
        <v>81</v>
      </c>
      <c r="AY161" s="17" t="s">
        <v>110</v>
      </c>
      <c r="BE161" s="151">
        <f>IF(N161="základní",J161,0)</f>
        <v>0</v>
      </c>
      <c r="BF161" s="151">
        <f>IF(N161="snížená",J161,0)</f>
        <v>0</v>
      </c>
      <c r="BG161" s="151">
        <f>IF(N161="zákl. přenesená",J161,0)</f>
        <v>0</v>
      </c>
      <c r="BH161" s="151">
        <f>IF(N161="sníž. přenesená",J161,0)</f>
        <v>0</v>
      </c>
      <c r="BI161" s="151">
        <f>IF(N161="nulová",J161,0)</f>
        <v>0</v>
      </c>
      <c r="BJ161" s="17" t="s">
        <v>79</v>
      </c>
      <c r="BK161" s="151">
        <f>ROUND(I161*H161,2)</f>
        <v>0</v>
      </c>
      <c r="BL161" s="17" t="s">
        <v>117</v>
      </c>
      <c r="BM161" s="150" t="s">
        <v>188</v>
      </c>
    </row>
    <row r="162" spans="1:65" s="2" customFormat="1" ht="16.5" customHeight="1">
      <c r="A162" s="32"/>
      <c r="B162" s="138"/>
      <c r="C162" s="176" t="s">
        <v>189</v>
      </c>
      <c r="D162" s="176" t="s">
        <v>190</v>
      </c>
      <c r="E162" s="177" t="s">
        <v>191</v>
      </c>
      <c r="F162" s="178" t="s">
        <v>192</v>
      </c>
      <c r="G162" s="179" t="s">
        <v>193</v>
      </c>
      <c r="H162" s="180">
        <v>1.55</v>
      </c>
      <c r="I162" s="181"/>
      <c r="J162" s="182">
        <f>ROUND(I162*H162,2)</f>
        <v>0</v>
      </c>
      <c r="K162" s="178" t="s">
        <v>116</v>
      </c>
      <c r="L162" s="183"/>
      <c r="M162" s="184" t="s">
        <v>1</v>
      </c>
      <c r="N162" s="185" t="s">
        <v>39</v>
      </c>
      <c r="O162" s="58"/>
      <c r="P162" s="148">
        <f>O162*H162</f>
        <v>0</v>
      </c>
      <c r="Q162" s="148">
        <v>1E-3</v>
      </c>
      <c r="R162" s="148">
        <f>Q162*H162</f>
        <v>1.5500000000000002E-3</v>
      </c>
      <c r="S162" s="148">
        <v>0</v>
      </c>
      <c r="T162" s="149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50" t="s">
        <v>151</v>
      </c>
      <c r="AT162" s="150" t="s">
        <v>190</v>
      </c>
      <c r="AU162" s="150" t="s">
        <v>81</v>
      </c>
      <c r="AY162" s="17" t="s">
        <v>110</v>
      </c>
      <c r="BE162" s="151">
        <f>IF(N162="základní",J162,0)</f>
        <v>0</v>
      </c>
      <c r="BF162" s="151">
        <f>IF(N162="snížená",J162,0)</f>
        <v>0</v>
      </c>
      <c r="BG162" s="151">
        <f>IF(N162="zákl. přenesená",J162,0)</f>
        <v>0</v>
      </c>
      <c r="BH162" s="151">
        <f>IF(N162="sníž. přenesená",J162,0)</f>
        <v>0</v>
      </c>
      <c r="BI162" s="151">
        <f>IF(N162="nulová",J162,0)</f>
        <v>0</v>
      </c>
      <c r="BJ162" s="17" t="s">
        <v>79</v>
      </c>
      <c r="BK162" s="151">
        <f>ROUND(I162*H162,2)</f>
        <v>0</v>
      </c>
      <c r="BL162" s="17" t="s">
        <v>117</v>
      </c>
      <c r="BM162" s="150" t="s">
        <v>194</v>
      </c>
    </row>
    <row r="163" spans="1:65" s="14" customFormat="1">
      <c r="B163" s="160"/>
      <c r="D163" s="153" t="s">
        <v>127</v>
      </c>
      <c r="F163" s="162" t="s">
        <v>195</v>
      </c>
      <c r="H163" s="163">
        <v>1.55</v>
      </c>
      <c r="I163" s="164"/>
      <c r="L163" s="160"/>
      <c r="M163" s="165"/>
      <c r="N163" s="166"/>
      <c r="O163" s="166"/>
      <c r="P163" s="166"/>
      <c r="Q163" s="166"/>
      <c r="R163" s="166"/>
      <c r="S163" s="166"/>
      <c r="T163" s="167"/>
      <c r="AT163" s="161" t="s">
        <v>127</v>
      </c>
      <c r="AU163" s="161" t="s">
        <v>81</v>
      </c>
      <c r="AV163" s="14" t="s">
        <v>81</v>
      </c>
      <c r="AW163" s="14" t="s">
        <v>3</v>
      </c>
      <c r="AX163" s="14" t="s">
        <v>79</v>
      </c>
      <c r="AY163" s="161" t="s">
        <v>110</v>
      </c>
    </row>
    <row r="164" spans="1:65" s="2" customFormat="1" ht="44.25" customHeight="1">
      <c r="A164" s="32"/>
      <c r="B164" s="138"/>
      <c r="C164" s="139" t="s">
        <v>196</v>
      </c>
      <c r="D164" s="139" t="s">
        <v>112</v>
      </c>
      <c r="E164" s="140" t="s">
        <v>197</v>
      </c>
      <c r="F164" s="141" t="s">
        <v>198</v>
      </c>
      <c r="G164" s="142" t="s">
        <v>115</v>
      </c>
      <c r="H164" s="143">
        <v>1</v>
      </c>
      <c r="I164" s="144"/>
      <c r="J164" s="145">
        <f>ROUND(I164*H164,2)</f>
        <v>0</v>
      </c>
      <c r="K164" s="141" t="s">
        <v>116</v>
      </c>
      <c r="L164" s="33"/>
      <c r="M164" s="146" t="s">
        <v>1</v>
      </c>
      <c r="N164" s="147" t="s">
        <v>39</v>
      </c>
      <c r="O164" s="58"/>
      <c r="P164" s="148">
        <f>O164*H164</f>
        <v>0</v>
      </c>
      <c r="Q164" s="148">
        <v>1.281E-2</v>
      </c>
      <c r="R164" s="148">
        <f>Q164*H164</f>
        <v>1.281E-2</v>
      </c>
      <c r="S164" s="148">
        <v>0</v>
      </c>
      <c r="T164" s="149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50" t="s">
        <v>117</v>
      </c>
      <c r="AT164" s="150" t="s">
        <v>112</v>
      </c>
      <c r="AU164" s="150" t="s">
        <v>81</v>
      </c>
      <c r="AY164" s="17" t="s">
        <v>110</v>
      </c>
      <c r="BE164" s="151">
        <f>IF(N164="základní",J164,0)</f>
        <v>0</v>
      </c>
      <c r="BF164" s="151">
        <f>IF(N164="snížená",J164,0)</f>
        <v>0</v>
      </c>
      <c r="BG164" s="151">
        <f>IF(N164="zákl. přenesená",J164,0)</f>
        <v>0</v>
      </c>
      <c r="BH164" s="151">
        <f>IF(N164="sníž. přenesená",J164,0)</f>
        <v>0</v>
      </c>
      <c r="BI164" s="151">
        <f>IF(N164="nulová",J164,0)</f>
        <v>0</v>
      </c>
      <c r="BJ164" s="17" t="s">
        <v>79</v>
      </c>
      <c r="BK164" s="151">
        <f>ROUND(I164*H164,2)</f>
        <v>0</v>
      </c>
      <c r="BL164" s="17" t="s">
        <v>117</v>
      </c>
      <c r="BM164" s="150" t="s">
        <v>199</v>
      </c>
    </row>
    <row r="165" spans="1:65" s="2" customFormat="1" ht="24.2" customHeight="1">
      <c r="A165" s="32"/>
      <c r="B165" s="138"/>
      <c r="C165" s="139" t="s">
        <v>200</v>
      </c>
      <c r="D165" s="139" t="s">
        <v>112</v>
      </c>
      <c r="E165" s="140" t="s">
        <v>201</v>
      </c>
      <c r="F165" s="141" t="s">
        <v>202</v>
      </c>
      <c r="G165" s="142" t="s">
        <v>184</v>
      </c>
      <c r="H165" s="143">
        <v>124</v>
      </c>
      <c r="I165" s="144"/>
      <c r="J165" s="145">
        <f>ROUND(I165*H165,2)</f>
        <v>0</v>
      </c>
      <c r="K165" s="141" t="s">
        <v>116</v>
      </c>
      <c r="L165" s="33"/>
      <c r="M165" s="146" t="s">
        <v>1</v>
      </c>
      <c r="N165" s="147" t="s">
        <v>39</v>
      </c>
      <c r="O165" s="58"/>
      <c r="P165" s="148">
        <f>O165*H165</f>
        <v>0</v>
      </c>
      <c r="Q165" s="148">
        <v>0</v>
      </c>
      <c r="R165" s="148">
        <f>Q165*H165</f>
        <v>0</v>
      </c>
      <c r="S165" s="148">
        <v>0</v>
      </c>
      <c r="T165" s="149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50" t="s">
        <v>117</v>
      </c>
      <c r="AT165" s="150" t="s">
        <v>112</v>
      </c>
      <c r="AU165" s="150" t="s">
        <v>81</v>
      </c>
      <c r="AY165" s="17" t="s">
        <v>110</v>
      </c>
      <c r="BE165" s="151">
        <f>IF(N165="základní",J165,0)</f>
        <v>0</v>
      </c>
      <c r="BF165" s="151">
        <f>IF(N165="snížená",J165,0)</f>
        <v>0</v>
      </c>
      <c r="BG165" s="151">
        <f>IF(N165="zákl. přenesená",J165,0)</f>
        <v>0</v>
      </c>
      <c r="BH165" s="151">
        <f>IF(N165="sníž. přenesená",J165,0)</f>
        <v>0</v>
      </c>
      <c r="BI165" s="151">
        <f>IF(N165="nulová",J165,0)</f>
        <v>0</v>
      </c>
      <c r="BJ165" s="17" t="s">
        <v>79</v>
      </c>
      <c r="BK165" s="151">
        <f>ROUND(I165*H165,2)</f>
        <v>0</v>
      </c>
      <c r="BL165" s="17" t="s">
        <v>117</v>
      </c>
      <c r="BM165" s="150" t="s">
        <v>203</v>
      </c>
    </row>
    <row r="166" spans="1:65" s="14" customFormat="1">
      <c r="B166" s="160"/>
      <c r="D166" s="153" t="s">
        <v>127</v>
      </c>
      <c r="E166" s="161" t="s">
        <v>1</v>
      </c>
      <c r="F166" s="162" t="s">
        <v>204</v>
      </c>
      <c r="H166" s="163">
        <v>124</v>
      </c>
      <c r="I166" s="164"/>
      <c r="L166" s="160"/>
      <c r="M166" s="165"/>
      <c r="N166" s="166"/>
      <c r="O166" s="166"/>
      <c r="P166" s="166"/>
      <c r="Q166" s="166"/>
      <c r="R166" s="166"/>
      <c r="S166" s="166"/>
      <c r="T166" s="167"/>
      <c r="AT166" s="161" t="s">
        <v>127</v>
      </c>
      <c r="AU166" s="161" t="s">
        <v>81</v>
      </c>
      <c r="AV166" s="14" t="s">
        <v>81</v>
      </c>
      <c r="AW166" s="14" t="s">
        <v>30</v>
      </c>
      <c r="AX166" s="14" t="s">
        <v>74</v>
      </c>
      <c r="AY166" s="161" t="s">
        <v>110</v>
      </c>
    </row>
    <row r="167" spans="1:65" s="15" customFormat="1">
      <c r="B167" s="168"/>
      <c r="D167" s="153" t="s">
        <v>127</v>
      </c>
      <c r="E167" s="169" t="s">
        <v>1</v>
      </c>
      <c r="F167" s="170" t="s">
        <v>130</v>
      </c>
      <c r="H167" s="171">
        <v>124</v>
      </c>
      <c r="I167" s="172"/>
      <c r="L167" s="168"/>
      <c r="M167" s="173"/>
      <c r="N167" s="174"/>
      <c r="O167" s="174"/>
      <c r="P167" s="174"/>
      <c r="Q167" s="174"/>
      <c r="R167" s="174"/>
      <c r="S167" s="174"/>
      <c r="T167" s="175"/>
      <c r="AT167" s="169" t="s">
        <v>127</v>
      </c>
      <c r="AU167" s="169" t="s">
        <v>81</v>
      </c>
      <c r="AV167" s="15" t="s">
        <v>117</v>
      </c>
      <c r="AW167" s="15" t="s">
        <v>30</v>
      </c>
      <c r="AX167" s="15" t="s">
        <v>79</v>
      </c>
      <c r="AY167" s="169" t="s">
        <v>110</v>
      </c>
    </row>
    <row r="168" spans="1:65" s="12" customFormat="1" ht="22.9" customHeight="1">
      <c r="B168" s="125"/>
      <c r="D168" s="126" t="s">
        <v>73</v>
      </c>
      <c r="E168" s="136" t="s">
        <v>81</v>
      </c>
      <c r="F168" s="136" t="s">
        <v>205</v>
      </c>
      <c r="I168" s="128"/>
      <c r="J168" s="137">
        <f>BK168</f>
        <v>0</v>
      </c>
      <c r="L168" s="125"/>
      <c r="M168" s="130"/>
      <c r="N168" s="131"/>
      <c r="O168" s="131"/>
      <c r="P168" s="132">
        <f>SUM(P169:P172)</f>
        <v>0</v>
      </c>
      <c r="Q168" s="131"/>
      <c r="R168" s="132">
        <f>SUM(R169:R172)</f>
        <v>2.3417503200000001</v>
      </c>
      <c r="S168" s="131"/>
      <c r="T168" s="133">
        <f>SUM(T169:T172)</f>
        <v>0</v>
      </c>
      <c r="AR168" s="126" t="s">
        <v>79</v>
      </c>
      <c r="AT168" s="134" t="s">
        <v>73</v>
      </c>
      <c r="AU168" s="134" t="s">
        <v>79</v>
      </c>
      <c r="AY168" s="126" t="s">
        <v>110</v>
      </c>
      <c r="BK168" s="135">
        <f>SUM(BK169:BK172)</f>
        <v>0</v>
      </c>
    </row>
    <row r="169" spans="1:65" s="2" customFormat="1" ht="24.2" customHeight="1">
      <c r="A169" s="32"/>
      <c r="B169" s="138"/>
      <c r="C169" s="139" t="s">
        <v>206</v>
      </c>
      <c r="D169" s="139" t="s">
        <v>112</v>
      </c>
      <c r="E169" s="140" t="s">
        <v>207</v>
      </c>
      <c r="F169" s="141" t="s">
        <v>208</v>
      </c>
      <c r="G169" s="142" t="s">
        <v>125</v>
      </c>
      <c r="H169" s="143">
        <v>0.93600000000000005</v>
      </c>
      <c r="I169" s="144"/>
      <c r="J169" s="145">
        <f>ROUND(I169*H169,2)</f>
        <v>0</v>
      </c>
      <c r="K169" s="141" t="s">
        <v>116</v>
      </c>
      <c r="L169" s="33"/>
      <c r="M169" s="146" t="s">
        <v>1</v>
      </c>
      <c r="N169" s="147" t="s">
        <v>39</v>
      </c>
      <c r="O169" s="58"/>
      <c r="P169" s="148">
        <f>O169*H169</f>
        <v>0</v>
      </c>
      <c r="Q169" s="148">
        <v>2.5018699999999998</v>
      </c>
      <c r="R169" s="148">
        <f>Q169*H169</f>
        <v>2.3417503200000001</v>
      </c>
      <c r="S169" s="148">
        <v>0</v>
      </c>
      <c r="T169" s="149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50" t="s">
        <v>117</v>
      </c>
      <c r="AT169" s="150" t="s">
        <v>112</v>
      </c>
      <c r="AU169" s="150" t="s">
        <v>81</v>
      </c>
      <c r="AY169" s="17" t="s">
        <v>110</v>
      </c>
      <c r="BE169" s="151">
        <f>IF(N169="základní",J169,0)</f>
        <v>0</v>
      </c>
      <c r="BF169" s="151">
        <f>IF(N169="snížená",J169,0)</f>
        <v>0</v>
      </c>
      <c r="BG169" s="151">
        <f>IF(N169="zákl. přenesená",J169,0)</f>
        <v>0</v>
      </c>
      <c r="BH169" s="151">
        <f>IF(N169="sníž. přenesená",J169,0)</f>
        <v>0</v>
      </c>
      <c r="BI169" s="151">
        <f>IF(N169="nulová",J169,0)</f>
        <v>0</v>
      </c>
      <c r="BJ169" s="17" t="s">
        <v>79</v>
      </c>
      <c r="BK169" s="151">
        <f>ROUND(I169*H169,2)</f>
        <v>0</v>
      </c>
      <c r="BL169" s="17" t="s">
        <v>117</v>
      </c>
      <c r="BM169" s="150" t="s">
        <v>209</v>
      </c>
    </row>
    <row r="170" spans="1:65" s="13" customFormat="1">
      <c r="B170" s="152"/>
      <c r="D170" s="153" t="s">
        <v>127</v>
      </c>
      <c r="E170" s="154" t="s">
        <v>1</v>
      </c>
      <c r="F170" s="155" t="s">
        <v>210</v>
      </c>
      <c r="H170" s="154" t="s">
        <v>1</v>
      </c>
      <c r="I170" s="156"/>
      <c r="L170" s="152"/>
      <c r="M170" s="157"/>
      <c r="N170" s="158"/>
      <c r="O170" s="158"/>
      <c r="P170" s="158"/>
      <c r="Q170" s="158"/>
      <c r="R170" s="158"/>
      <c r="S170" s="158"/>
      <c r="T170" s="159"/>
      <c r="AT170" s="154" t="s">
        <v>127</v>
      </c>
      <c r="AU170" s="154" t="s">
        <v>81</v>
      </c>
      <c r="AV170" s="13" t="s">
        <v>79</v>
      </c>
      <c r="AW170" s="13" t="s">
        <v>30</v>
      </c>
      <c r="AX170" s="13" t="s">
        <v>74</v>
      </c>
      <c r="AY170" s="154" t="s">
        <v>110</v>
      </c>
    </row>
    <row r="171" spans="1:65" s="14" customFormat="1">
      <c r="B171" s="160"/>
      <c r="D171" s="153" t="s">
        <v>127</v>
      </c>
      <c r="E171" s="161" t="s">
        <v>1</v>
      </c>
      <c r="F171" s="162" t="s">
        <v>142</v>
      </c>
      <c r="H171" s="163">
        <v>0.93600000000000005</v>
      </c>
      <c r="I171" s="164"/>
      <c r="L171" s="160"/>
      <c r="M171" s="165"/>
      <c r="N171" s="166"/>
      <c r="O171" s="166"/>
      <c r="P171" s="166"/>
      <c r="Q171" s="166"/>
      <c r="R171" s="166"/>
      <c r="S171" s="166"/>
      <c r="T171" s="167"/>
      <c r="AT171" s="161" t="s">
        <v>127</v>
      </c>
      <c r="AU171" s="161" t="s">
        <v>81</v>
      </c>
      <c r="AV171" s="14" t="s">
        <v>81</v>
      </c>
      <c r="AW171" s="14" t="s">
        <v>30</v>
      </c>
      <c r="AX171" s="14" t="s">
        <v>74</v>
      </c>
      <c r="AY171" s="161" t="s">
        <v>110</v>
      </c>
    </row>
    <row r="172" spans="1:65" s="15" customFormat="1">
      <c r="B172" s="168"/>
      <c r="D172" s="153" t="s">
        <v>127</v>
      </c>
      <c r="E172" s="169" t="s">
        <v>1</v>
      </c>
      <c r="F172" s="170" t="s">
        <v>130</v>
      </c>
      <c r="H172" s="171">
        <v>0.93600000000000005</v>
      </c>
      <c r="I172" s="172"/>
      <c r="L172" s="168"/>
      <c r="M172" s="173"/>
      <c r="N172" s="174"/>
      <c r="O172" s="174"/>
      <c r="P172" s="174"/>
      <c r="Q172" s="174"/>
      <c r="R172" s="174"/>
      <c r="S172" s="174"/>
      <c r="T172" s="175"/>
      <c r="AT172" s="169" t="s">
        <v>127</v>
      </c>
      <c r="AU172" s="169" t="s">
        <v>81</v>
      </c>
      <c r="AV172" s="15" t="s">
        <v>117</v>
      </c>
      <c r="AW172" s="15" t="s">
        <v>30</v>
      </c>
      <c r="AX172" s="15" t="s">
        <v>79</v>
      </c>
      <c r="AY172" s="169" t="s">
        <v>110</v>
      </c>
    </row>
    <row r="173" spans="1:65" s="12" customFormat="1" ht="22.9" customHeight="1">
      <c r="B173" s="125"/>
      <c r="D173" s="126" t="s">
        <v>73</v>
      </c>
      <c r="E173" s="136" t="s">
        <v>122</v>
      </c>
      <c r="F173" s="136" t="s">
        <v>211</v>
      </c>
      <c r="I173" s="128"/>
      <c r="J173" s="137">
        <f>BK173</f>
        <v>0</v>
      </c>
      <c r="L173" s="125"/>
      <c r="M173" s="130"/>
      <c r="N173" s="131"/>
      <c r="O173" s="131"/>
      <c r="P173" s="132">
        <f>SUM(P174:P204)</f>
        <v>0</v>
      </c>
      <c r="Q173" s="131"/>
      <c r="R173" s="132">
        <f>SUM(R174:R204)</f>
        <v>1.2417400000000001</v>
      </c>
      <c r="S173" s="131"/>
      <c r="T173" s="133">
        <f>SUM(T174:T204)</f>
        <v>0</v>
      </c>
      <c r="AR173" s="126" t="s">
        <v>79</v>
      </c>
      <c r="AT173" s="134" t="s">
        <v>73</v>
      </c>
      <c r="AU173" s="134" t="s">
        <v>79</v>
      </c>
      <c r="AY173" s="126" t="s">
        <v>110</v>
      </c>
      <c r="BK173" s="135">
        <f>SUM(BK174:BK204)</f>
        <v>0</v>
      </c>
    </row>
    <row r="174" spans="1:65" s="2" customFormat="1" ht="44.25" customHeight="1">
      <c r="A174" s="32"/>
      <c r="B174" s="138"/>
      <c r="C174" s="139" t="s">
        <v>212</v>
      </c>
      <c r="D174" s="139" t="s">
        <v>112</v>
      </c>
      <c r="E174" s="140" t="s">
        <v>213</v>
      </c>
      <c r="F174" s="141" t="s">
        <v>214</v>
      </c>
      <c r="G174" s="142" t="s">
        <v>115</v>
      </c>
      <c r="H174" s="143">
        <v>13</v>
      </c>
      <c r="I174" s="144"/>
      <c r="J174" s="145">
        <f>ROUND(I174*H174,2)</f>
        <v>0</v>
      </c>
      <c r="K174" s="141" t="s">
        <v>116</v>
      </c>
      <c r="L174" s="33"/>
      <c r="M174" s="146" t="s">
        <v>1</v>
      </c>
      <c r="N174" s="147" t="s">
        <v>39</v>
      </c>
      <c r="O174" s="58"/>
      <c r="P174" s="148">
        <f>O174*H174</f>
        <v>0</v>
      </c>
      <c r="Q174" s="148">
        <v>4.6800000000000001E-3</v>
      </c>
      <c r="R174" s="148">
        <f>Q174*H174</f>
        <v>6.0840000000000005E-2</v>
      </c>
      <c r="S174" s="148">
        <v>0</v>
      </c>
      <c r="T174" s="149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50" t="s">
        <v>117</v>
      </c>
      <c r="AT174" s="150" t="s">
        <v>112</v>
      </c>
      <c r="AU174" s="150" t="s">
        <v>81</v>
      </c>
      <c r="AY174" s="17" t="s">
        <v>110</v>
      </c>
      <c r="BE174" s="151">
        <f>IF(N174="základní",J174,0)</f>
        <v>0</v>
      </c>
      <c r="BF174" s="151">
        <f>IF(N174="snížená",J174,0)</f>
        <v>0</v>
      </c>
      <c r="BG174" s="151">
        <f>IF(N174="zákl. přenesená",J174,0)</f>
        <v>0</v>
      </c>
      <c r="BH174" s="151">
        <f>IF(N174="sníž. přenesená",J174,0)</f>
        <v>0</v>
      </c>
      <c r="BI174" s="151">
        <f>IF(N174="nulová",J174,0)</f>
        <v>0</v>
      </c>
      <c r="BJ174" s="17" t="s">
        <v>79</v>
      </c>
      <c r="BK174" s="151">
        <f>ROUND(I174*H174,2)</f>
        <v>0</v>
      </c>
      <c r="BL174" s="17" t="s">
        <v>117</v>
      </c>
      <c r="BM174" s="150" t="s">
        <v>215</v>
      </c>
    </row>
    <row r="175" spans="1:65" s="13" customFormat="1">
      <c r="B175" s="152"/>
      <c r="D175" s="153" t="s">
        <v>127</v>
      </c>
      <c r="E175" s="154" t="s">
        <v>1</v>
      </c>
      <c r="F175" s="155" t="s">
        <v>216</v>
      </c>
      <c r="H175" s="154" t="s">
        <v>1</v>
      </c>
      <c r="I175" s="156"/>
      <c r="L175" s="152"/>
      <c r="M175" s="157"/>
      <c r="N175" s="158"/>
      <c r="O175" s="158"/>
      <c r="P175" s="158"/>
      <c r="Q175" s="158"/>
      <c r="R175" s="158"/>
      <c r="S175" s="158"/>
      <c r="T175" s="159"/>
      <c r="AT175" s="154" t="s">
        <v>127</v>
      </c>
      <c r="AU175" s="154" t="s">
        <v>81</v>
      </c>
      <c r="AV175" s="13" t="s">
        <v>79</v>
      </c>
      <c r="AW175" s="13" t="s">
        <v>30</v>
      </c>
      <c r="AX175" s="13" t="s">
        <v>74</v>
      </c>
      <c r="AY175" s="154" t="s">
        <v>110</v>
      </c>
    </row>
    <row r="176" spans="1:65" s="14" customFormat="1">
      <c r="B176" s="160"/>
      <c r="D176" s="153" t="s">
        <v>127</v>
      </c>
      <c r="E176" s="161" t="s">
        <v>1</v>
      </c>
      <c r="F176" s="162" t="s">
        <v>177</v>
      </c>
      <c r="H176" s="163">
        <v>13</v>
      </c>
      <c r="I176" s="164"/>
      <c r="L176" s="160"/>
      <c r="M176" s="165"/>
      <c r="N176" s="166"/>
      <c r="O176" s="166"/>
      <c r="P176" s="166"/>
      <c r="Q176" s="166"/>
      <c r="R176" s="166"/>
      <c r="S176" s="166"/>
      <c r="T176" s="167"/>
      <c r="AT176" s="161" t="s">
        <v>127</v>
      </c>
      <c r="AU176" s="161" t="s">
        <v>81</v>
      </c>
      <c r="AV176" s="14" t="s">
        <v>81</v>
      </c>
      <c r="AW176" s="14" t="s">
        <v>30</v>
      </c>
      <c r="AX176" s="14" t="s">
        <v>74</v>
      </c>
      <c r="AY176" s="161" t="s">
        <v>110</v>
      </c>
    </row>
    <row r="177" spans="1:65" s="15" customFormat="1">
      <c r="B177" s="168"/>
      <c r="D177" s="153" t="s">
        <v>127</v>
      </c>
      <c r="E177" s="169" t="s">
        <v>1</v>
      </c>
      <c r="F177" s="170" t="s">
        <v>130</v>
      </c>
      <c r="H177" s="171">
        <v>13</v>
      </c>
      <c r="I177" s="172"/>
      <c r="L177" s="168"/>
      <c r="M177" s="173"/>
      <c r="N177" s="174"/>
      <c r="O177" s="174"/>
      <c r="P177" s="174"/>
      <c r="Q177" s="174"/>
      <c r="R177" s="174"/>
      <c r="S177" s="174"/>
      <c r="T177" s="175"/>
      <c r="AT177" s="169" t="s">
        <v>127</v>
      </c>
      <c r="AU177" s="169" t="s">
        <v>81</v>
      </c>
      <c r="AV177" s="15" t="s">
        <v>117</v>
      </c>
      <c r="AW177" s="15" t="s">
        <v>30</v>
      </c>
      <c r="AX177" s="15" t="s">
        <v>79</v>
      </c>
      <c r="AY177" s="169" t="s">
        <v>110</v>
      </c>
    </row>
    <row r="178" spans="1:65" s="2" customFormat="1" ht="37.9" customHeight="1">
      <c r="A178" s="32"/>
      <c r="B178" s="138"/>
      <c r="C178" s="176" t="s">
        <v>7</v>
      </c>
      <c r="D178" s="176" t="s">
        <v>190</v>
      </c>
      <c r="E178" s="177" t="s">
        <v>217</v>
      </c>
      <c r="F178" s="178" t="s">
        <v>218</v>
      </c>
      <c r="G178" s="179" t="s">
        <v>115</v>
      </c>
      <c r="H178" s="180">
        <v>13</v>
      </c>
      <c r="I178" s="181"/>
      <c r="J178" s="182">
        <f>ROUND(I178*H178,2)</f>
        <v>0</v>
      </c>
      <c r="K178" s="178" t="s">
        <v>116</v>
      </c>
      <c r="L178" s="183"/>
      <c r="M178" s="184" t="s">
        <v>1</v>
      </c>
      <c r="N178" s="185" t="s">
        <v>39</v>
      </c>
      <c r="O178" s="58"/>
      <c r="P178" s="148">
        <f>O178*H178</f>
        <v>0</v>
      </c>
      <c r="Q178" s="148">
        <v>3.5999999999999999E-3</v>
      </c>
      <c r="R178" s="148">
        <f>Q178*H178</f>
        <v>4.6800000000000001E-2</v>
      </c>
      <c r="S178" s="148">
        <v>0</v>
      </c>
      <c r="T178" s="149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50" t="s">
        <v>151</v>
      </c>
      <c r="AT178" s="150" t="s">
        <v>190</v>
      </c>
      <c r="AU178" s="150" t="s">
        <v>81</v>
      </c>
      <c r="AY178" s="17" t="s">
        <v>110</v>
      </c>
      <c r="BE178" s="151">
        <f>IF(N178="základní",J178,0)</f>
        <v>0</v>
      </c>
      <c r="BF178" s="151">
        <f>IF(N178="snížená",J178,0)</f>
        <v>0</v>
      </c>
      <c r="BG178" s="151">
        <f>IF(N178="zákl. přenesená",J178,0)</f>
        <v>0</v>
      </c>
      <c r="BH178" s="151">
        <f>IF(N178="sníž. přenesená",J178,0)</f>
        <v>0</v>
      </c>
      <c r="BI178" s="151">
        <f>IF(N178="nulová",J178,0)</f>
        <v>0</v>
      </c>
      <c r="BJ178" s="17" t="s">
        <v>79</v>
      </c>
      <c r="BK178" s="151">
        <f>ROUND(I178*H178,2)</f>
        <v>0</v>
      </c>
      <c r="BL178" s="17" t="s">
        <v>117</v>
      </c>
      <c r="BM178" s="150" t="s">
        <v>219</v>
      </c>
    </row>
    <row r="179" spans="1:65" s="2" customFormat="1" ht="24.2" customHeight="1">
      <c r="A179" s="32"/>
      <c r="B179" s="138"/>
      <c r="C179" s="139" t="s">
        <v>220</v>
      </c>
      <c r="D179" s="139" t="s">
        <v>112</v>
      </c>
      <c r="E179" s="140" t="s">
        <v>221</v>
      </c>
      <c r="F179" s="141" t="s">
        <v>222</v>
      </c>
      <c r="G179" s="142" t="s">
        <v>115</v>
      </c>
      <c r="H179" s="143">
        <v>1</v>
      </c>
      <c r="I179" s="144"/>
      <c r="J179" s="145">
        <f>ROUND(I179*H179,2)</f>
        <v>0</v>
      </c>
      <c r="K179" s="141" t="s">
        <v>116</v>
      </c>
      <c r="L179" s="33"/>
      <c r="M179" s="146" t="s">
        <v>1</v>
      </c>
      <c r="N179" s="147" t="s">
        <v>39</v>
      </c>
      <c r="O179" s="58"/>
      <c r="P179" s="148">
        <f>O179*H179</f>
        <v>0</v>
      </c>
      <c r="Q179" s="148">
        <v>0</v>
      </c>
      <c r="R179" s="148">
        <f>Q179*H179</f>
        <v>0</v>
      </c>
      <c r="S179" s="148">
        <v>0</v>
      </c>
      <c r="T179" s="149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50" t="s">
        <v>117</v>
      </c>
      <c r="AT179" s="150" t="s">
        <v>112</v>
      </c>
      <c r="AU179" s="150" t="s">
        <v>81</v>
      </c>
      <c r="AY179" s="17" t="s">
        <v>110</v>
      </c>
      <c r="BE179" s="151">
        <f>IF(N179="základní",J179,0)</f>
        <v>0</v>
      </c>
      <c r="BF179" s="151">
        <f>IF(N179="snížená",J179,0)</f>
        <v>0</v>
      </c>
      <c r="BG179" s="151">
        <f>IF(N179="zákl. přenesená",J179,0)</f>
        <v>0</v>
      </c>
      <c r="BH179" s="151">
        <f>IF(N179="sníž. přenesená",J179,0)</f>
        <v>0</v>
      </c>
      <c r="BI179" s="151">
        <f>IF(N179="nulová",J179,0)</f>
        <v>0</v>
      </c>
      <c r="BJ179" s="17" t="s">
        <v>79</v>
      </c>
      <c r="BK179" s="151">
        <f>ROUND(I179*H179,2)</f>
        <v>0</v>
      </c>
      <c r="BL179" s="17" t="s">
        <v>117</v>
      </c>
      <c r="BM179" s="150" t="s">
        <v>223</v>
      </c>
    </row>
    <row r="180" spans="1:65" s="2" customFormat="1" ht="27" customHeight="1">
      <c r="A180" s="32"/>
      <c r="B180" s="138"/>
      <c r="C180" s="176" t="s">
        <v>224</v>
      </c>
      <c r="D180" s="176" t="s">
        <v>190</v>
      </c>
      <c r="E180" s="177" t="s">
        <v>225</v>
      </c>
      <c r="F180" s="178" t="s">
        <v>307</v>
      </c>
      <c r="G180" s="179" t="s">
        <v>115</v>
      </c>
      <c r="H180" s="180">
        <v>1</v>
      </c>
      <c r="I180" s="181"/>
      <c r="J180" s="182">
        <f>ROUND(I180*H180,2)</f>
        <v>0</v>
      </c>
      <c r="K180" s="178" t="s">
        <v>116</v>
      </c>
      <c r="L180" s="183"/>
      <c r="M180" s="184" t="s">
        <v>1</v>
      </c>
      <c r="N180" s="185" t="s">
        <v>39</v>
      </c>
      <c r="O180" s="58"/>
      <c r="P180" s="148">
        <f>O180*H180</f>
        <v>0</v>
      </c>
      <c r="Q180" s="148">
        <v>0</v>
      </c>
      <c r="R180" s="148">
        <f>Q180*H180</f>
        <v>0</v>
      </c>
      <c r="S180" s="148">
        <v>0</v>
      </c>
      <c r="T180" s="149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50" t="s">
        <v>151</v>
      </c>
      <c r="AT180" s="150" t="s">
        <v>190</v>
      </c>
      <c r="AU180" s="150" t="s">
        <v>81</v>
      </c>
      <c r="AY180" s="17" t="s">
        <v>110</v>
      </c>
      <c r="BE180" s="151">
        <f>IF(N180="základní",J180,0)</f>
        <v>0</v>
      </c>
      <c r="BF180" s="151">
        <f>IF(N180="snížená",J180,0)</f>
        <v>0</v>
      </c>
      <c r="BG180" s="151">
        <f>IF(N180="zákl. přenesená",J180,0)</f>
        <v>0</v>
      </c>
      <c r="BH180" s="151">
        <f>IF(N180="sníž. přenesená",J180,0)</f>
        <v>0</v>
      </c>
      <c r="BI180" s="151">
        <f>IF(N180="nulová",J180,0)</f>
        <v>0</v>
      </c>
      <c r="BJ180" s="17" t="s">
        <v>79</v>
      </c>
      <c r="BK180" s="151">
        <f>ROUND(I180*H180,2)</f>
        <v>0</v>
      </c>
      <c r="BL180" s="17" t="s">
        <v>117</v>
      </c>
      <c r="BM180" s="150" t="s">
        <v>226</v>
      </c>
    </row>
    <row r="181" spans="1:65" s="2" customFormat="1" ht="24.2" customHeight="1">
      <c r="A181" s="32"/>
      <c r="B181" s="138"/>
      <c r="C181" s="176" t="s">
        <v>227</v>
      </c>
      <c r="D181" s="176" t="s">
        <v>190</v>
      </c>
      <c r="E181" s="177" t="s">
        <v>228</v>
      </c>
      <c r="F181" s="178" t="s">
        <v>308</v>
      </c>
      <c r="G181" s="179" t="s">
        <v>115</v>
      </c>
      <c r="H181" s="180">
        <v>2</v>
      </c>
      <c r="I181" s="181"/>
      <c r="J181" s="182">
        <f>ROUND(I181*H181,2)</f>
        <v>0</v>
      </c>
      <c r="K181" s="178" t="s">
        <v>116</v>
      </c>
      <c r="L181" s="183"/>
      <c r="M181" s="184" t="s">
        <v>1</v>
      </c>
      <c r="N181" s="185" t="s">
        <v>39</v>
      </c>
      <c r="O181" s="58"/>
      <c r="P181" s="148">
        <f>O181*H181</f>
        <v>0</v>
      </c>
      <c r="Q181" s="148">
        <v>8.0000000000000004E-4</v>
      </c>
      <c r="R181" s="148">
        <f>Q181*H181</f>
        <v>1.6000000000000001E-3</v>
      </c>
      <c r="S181" s="148">
        <v>0</v>
      </c>
      <c r="T181" s="149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50" t="s">
        <v>151</v>
      </c>
      <c r="AT181" s="150" t="s">
        <v>190</v>
      </c>
      <c r="AU181" s="150" t="s">
        <v>81</v>
      </c>
      <c r="AY181" s="17" t="s">
        <v>110</v>
      </c>
      <c r="BE181" s="151">
        <f>IF(N181="základní",J181,0)</f>
        <v>0</v>
      </c>
      <c r="BF181" s="151">
        <f>IF(N181="snížená",J181,0)</f>
        <v>0</v>
      </c>
      <c r="BG181" s="151">
        <f>IF(N181="zákl. přenesená",J181,0)</f>
        <v>0</v>
      </c>
      <c r="BH181" s="151">
        <f>IF(N181="sníž. přenesená",J181,0)</f>
        <v>0</v>
      </c>
      <c r="BI181" s="151">
        <f>IF(N181="nulová",J181,0)</f>
        <v>0</v>
      </c>
      <c r="BJ181" s="17" t="s">
        <v>79</v>
      </c>
      <c r="BK181" s="151">
        <f>ROUND(I181*H181,2)</f>
        <v>0</v>
      </c>
      <c r="BL181" s="17" t="s">
        <v>117</v>
      </c>
      <c r="BM181" s="150" t="s">
        <v>229</v>
      </c>
    </row>
    <row r="182" spans="1:65" s="2" customFormat="1" ht="24.2" customHeight="1">
      <c r="A182" s="32"/>
      <c r="B182" s="138"/>
      <c r="C182" s="139" t="s">
        <v>230</v>
      </c>
      <c r="D182" s="139" t="s">
        <v>112</v>
      </c>
      <c r="E182" s="140" t="s">
        <v>231</v>
      </c>
      <c r="F182" s="141" t="s">
        <v>232</v>
      </c>
      <c r="G182" s="142" t="s">
        <v>115</v>
      </c>
      <c r="H182" s="143">
        <v>11</v>
      </c>
      <c r="I182" s="144"/>
      <c r="J182" s="145">
        <f>ROUND(I182*H182,2)</f>
        <v>0</v>
      </c>
      <c r="K182" s="141" t="s">
        <v>116</v>
      </c>
      <c r="L182" s="33"/>
      <c r="M182" s="146" t="s">
        <v>1</v>
      </c>
      <c r="N182" s="147" t="s">
        <v>39</v>
      </c>
      <c r="O182" s="58"/>
      <c r="P182" s="148">
        <f>O182*H182</f>
        <v>0</v>
      </c>
      <c r="Q182" s="148">
        <v>4.0000000000000002E-4</v>
      </c>
      <c r="R182" s="148">
        <f>Q182*H182</f>
        <v>4.4000000000000003E-3</v>
      </c>
      <c r="S182" s="148">
        <v>0</v>
      </c>
      <c r="T182" s="149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50" t="s">
        <v>117</v>
      </c>
      <c r="AT182" s="150" t="s">
        <v>112</v>
      </c>
      <c r="AU182" s="150" t="s">
        <v>81</v>
      </c>
      <c r="AY182" s="17" t="s">
        <v>110</v>
      </c>
      <c r="BE182" s="151">
        <f>IF(N182="základní",J182,0)</f>
        <v>0</v>
      </c>
      <c r="BF182" s="151">
        <f>IF(N182="snížená",J182,0)</f>
        <v>0</v>
      </c>
      <c r="BG182" s="151">
        <f>IF(N182="zákl. přenesená",J182,0)</f>
        <v>0</v>
      </c>
      <c r="BH182" s="151">
        <f>IF(N182="sníž. přenesená",J182,0)</f>
        <v>0</v>
      </c>
      <c r="BI182" s="151">
        <f>IF(N182="nulová",J182,0)</f>
        <v>0</v>
      </c>
      <c r="BJ182" s="17" t="s">
        <v>79</v>
      </c>
      <c r="BK182" s="151">
        <f>ROUND(I182*H182,2)</f>
        <v>0</v>
      </c>
      <c r="BL182" s="17" t="s">
        <v>117</v>
      </c>
      <c r="BM182" s="150" t="s">
        <v>233</v>
      </c>
    </row>
    <row r="183" spans="1:65" s="13" customFormat="1">
      <c r="B183" s="152"/>
      <c r="D183" s="153" t="s">
        <v>127</v>
      </c>
      <c r="E183" s="154" t="s">
        <v>1</v>
      </c>
      <c r="F183" s="155" t="s">
        <v>234</v>
      </c>
      <c r="H183" s="154" t="s">
        <v>1</v>
      </c>
      <c r="I183" s="156"/>
      <c r="L183" s="152"/>
      <c r="M183" s="157"/>
      <c r="N183" s="158"/>
      <c r="O183" s="158"/>
      <c r="P183" s="158"/>
      <c r="Q183" s="158"/>
      <c r="R183" s="158"/>
      <c r="S183" s="158"/>
      <c r="T183" s="159"/>
      <c r="AT183" s="154" t="s">
        <v>127</v>
      </c>
      <c r="AU183" s="154" t="s">
        <v>81</v>
      </c>
      <c r="AV183" s="13" t="s">
        <v>79</v>
      </c>
      <c r="AW183" s="13" t="s">
        <v>30</v>
      </c>
      <c r="AX183" s="13" t="s">
        <v>74</v>
      </c>
      <c r="AY183" s="154" t="s">
        <v>110</v>
      </c>
    </row>
    <row r="184" spans="1:65" s="14" customFormat="1">
      <c r="B184" s="160"/>
      <c r="D184" s="153" t="s">
        <v>127</v>
      </c>
      <c r="E184" s="161" t="s">
        <v>1</v>
      </c>
      <c r="F184" s="162" t="s">
        <v>151</v>
      </c>
      <c r="H184" s="163">
        <v>8</v>
      </c>
      <c r="I184" s="164"/>
      <c r="L184" s="160"/>
      <c r="M184" s="165"/>
      <c r="N184" s="166"/>
      <c r="O184" s="166"/>
      <c r="P184" s="166"/>
      <c r="Q184" s="166"/>
      <c r="R184" s="166"/>
      <c r="S184" s="166"/>
      <c r="T184" s="167"/>
      <c r="AT184" s="161" t="s">
        <v>127</v>
      </c>
      <c r="AU184" s="161" t="s">
        <v>81</v>
      </c>
      <c r="AV184" s="14" t="s">
        <v>81</v>
      </c>
      <c r="AW184" s="14" t="s">
        <v>30</v>
      </c>
      <c r="AX184" s="14" t="s">
        <v>74</v>
      </c>
      <c r="AY184" s="161" t="s">
        <v>110</v>
      </c>
    </row>
    <row r="185" spans="1:65" s="13" customFormat="1">
      <c r="B185" s="152"/>
      <c r="D185" s="153" t="s">
        <v>127</v>
      </c>
      <c r="E185" s="154" t="s">
        <v>1</v>
      </c>
      <c r="F185" s="155" t="s">
        <v>235</v>
      </c>
      <c r="H185" s="154" t="s">
        <v>1</v>
      </c>
      <c r="I185" s="156"/>
      <c r="L185" s="152"/>
      <c r="M185" s="157"/>
      <c r="N185" s="158"/>
      <c r="O185" s="158"/>
      <c r="P185" s="158"/>
      <c r="Q185" s="158"/>
      <c r="R185" s="158"/>
      <c r="S185" s="158"/>
      <c r="T185" s="159"/>
      <c r="AT185" s="154" t="s">
        <v>127</v>
      </c>
      <c r="AU185" s="154" t="s">
        <v>81</v>
      </c>
      <c r="AV185" s="13" t="s">
        <v>79</v>
      </c>
      <c r="AW185" s="13" t="s">
        <v>30</v>
      </c>
      <c r="AX185" s="13" t="s">
        <v>74</v>
      </c>
      <c r="AY185" s="154" t="s">
        <v>110</v>
      </c>
    </row>
    <row r="186" spans="1:65" s="14" customFormat="1">
      <c r="B186" s="160"/>
      <c r="D186" s="153" t="s">
        <v>127</v>
      </c>
      <c r="E186" s="161" t="s">
        <v>1</v>
      </c>
      <c r="F186" s="162" t="s">
        <v>81</v>
      </c>
      <c r="H186" s="163">
        <v>2</v>
      </c>
      <c r="I186" s="164"/>
      <c r="L186" s="160"/>
      <c r="M186" s="165"/>
      <c r="N186" s="166"/>
      <c r="O186" s="166"/>
      <c r="P186" s="166"/>
      <c r="Q186" s="166"/>
      <c r="R186" s="166"/>
      <c r="S186" s="166"/>
      <c r="T186" s="167"/>
      <c r="AT186" s="161" t="s">
        <v>127</v>
      </c>
      <c r="AU186" s="161" t="s">
        <v>81</v>
      </c>
      <c r="AV186" s="14" t="s">
        <v>81</v>
      </c>
      <c r="AW186" s="14" t="s">
        <v>30</v>
      </c>
      <c r="AX186" s="14" t="s">
        <v>74</v>
      </c>
      <c r="AY186" s="161" t="s">
        <v>110</v>
      </c>
    </row>
    <row r="187" spans="1:65" s="13" customFormat="1">
      <c r="B187" s="152"/>
      <c r="D187" s="153" t="s">
        <v>127</v>
      </c>
      <c r="E187" s="154" t="s">
        <v>1</v>
      </c>
      <c r="F187" s="155" t="s">
        <v>236</v>
      </c>
      <c r="H187" s="154" t="s">
        <v>1</v>
      </c>
      <c r="I187" s="156"/>
      <c r="L187" s="152"/>
      <c r="M187" s="157"/>
      <c r="N187" s="158"/>
      <c r="O187" s="158"/>
      <c r="P187" s="158"/>
      <c r="Q187" s="158"/>
      <c r="R187" s="158"/>
      <c r="S187" s="158"/>
      <c r="T187" s="159"/>
      <c r="AT187" s="154" t="s">
        <v>127</v>
      </c>
      <c r="AU187" s="154" t="s">
        <v>81</v>
      </c>
      <c r="AV187" s="13" t="s">
        <v>79</v>
      </c>
      <c r="AW187" s="13" t="s">
        <v>30</v>
      </c>
      <c r="AX187" s="13" t="s">
        <v>74</v>
      </c>
      <c r="AY187" s="154" t="s">
        <v>110</v>
      </c>
    </row>
    <row r="188" spans="1:65" s="14" customFormat="1">
      <c r="B188" s="160"/>
      <c r="D188" s="153" t="s">
        <v>127</v>
      </c>
      <c r="E188" s="161" t="s">
        <v>1</v>
      </c>
      <c r="F188" s="162" t="s">
        <v>79</v>
      </c>
      <c r="H188" s="163">
        <v>1</v>
      </c>
      <c r="I188" s="164"/>
      <c r="L188" s="160"/>
      <c r="M188" s="165"/>
      <c r="N188" s="166"/>
      <c r="O188" s="166"/>
      <c r="P188" s="166"/>
      <c r="Q188" s="166"/>
      <c r="R188" s="166"/>
      <c r="S188" s="166"/>
      <c r="T188" s="167"/>
      <c r="AT188" s="161" t="s">
        <v>127</v>
      </c>
      <c r="AU188" s="161" t="s">
        <v>81</v>
      </c>
      <c r="AV188" s="14" t="s">
        <v>81</v>
      </c>
      <c r="AW188" s="14" t="s">
        <v>30</v>
      </c>
      <c r="AX188" s="14" t="s">
        <v>74</v>
      </c>
      <c r="AY188" s="161" t="s">
        <v>110</v>
      </c>
    </row>
    <row r="189" spans="1:65" s="15" customFormat="1">
      <c r="B189" s="168"/>
      <c r="D189" s="153" t="s">
        <v>127</v>
      </c>
      <c r="E189" s="169" t="s">
        <v>1</v>
      </c>
      <c r="F189" s="170" t="s">
        <v>130</v>
      </c>
      <c r="H189" s="171">
        <v>11</v>
      </c>
      <c r="I189" s="172"/>
      <c r="L189" s="168"/>
      <c r="M189" s="173"/>
      <c r="N189" s="174"/>
      <c r="O189" s="174"/>
      <c r="P189" s="174"/>
      <c r="Q189" s="174"/>
      <c r="R189" s="174"/>
      <c r="S189" s="174"/>
      <c r="T189" s="175"/>
      <c r="AT189" s="169" t="s">
        <v>127</v>
      </c>
      <c r="AU189" s="169" t="s">
        <v>81</v>
      </c>
      <c r="AV189" s="15" t="s">
        <v>117</v>
      </c>
      <c r="AW189" s="15" t="s">
        <v>30</v>
      </c>
      <c r="AX189" s="15" t="s">
        <v>79</v>
      </c>
      <c r="AY189" s="169" t="s">
        <v>110</v>
      </c>
    </row>
    <row r="190" spans="1:65" s="2" customFormat="1" ht="16.5" customHeight="1">
      <c r="A190" s="32"/>
      <c r="B190" s="138"/>
      <c r="C190" s="176" t="s">
        <v>237</v>
      </c>
      <c r="D190" s="176" t="s">
        <v>190</v>
      </c>
      <c r="E190" s="177" t="s">
        <v>238</v>
      </c>
      <c r="F190" s="178" t="s">
        <v>309</v>
      </c>
      <c r="G190" s="179" t="s">
        <v>115</v>
      </c>
      <c r="H190" s="180">
        <v>8</v>
      </c>
      <c r="I190" s="181"/>
      <c r="J190" s="182">
        <f>ROUND(I190*H190,2)</f>
        <v>0</v>
      </c>
      <c r="K190" s="178" t="s">
        <v>116</v>
      </c>
      <c r="L190" s="183"/>
      <c r="M190" s="184" t="s">
        <v>1</v>
      </c>
      <c r="N190" s="185" t="s">
        <v>39</v>
      </c>
      <c r="O190" s="58"/>
      <c r="P190" s="148">
        <f>O190*H190</f>
        <v>0</v>
      </c>
      <c r="Q190" s="148">
        <v>5.781E-2</v>
      </c>
      <c r="R190" s="148">
        <f>Q190*H190</f>
        <v>0.46248</v>
      </c>
      <c r="S190" s="148">
        <v>0</v>
      </c>
      <c r="T190" s="149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50" t="s">
        <v>151</v>
      </c>
      <c r="AT190" s="150" t="s">
        <v>190</v>
      </c>
      <c r="AU190" s="150" t="s">
        <v>81</v>
      </c>
      <c r="AY190" s="17" t="s">
        <v>110</v>
      </c>
      <c r="BE190" s="151">
        <f>IF(N190="základní",J190,0)</f>
        <v>0</v>
      </c>
      <c r="BF190" s="151">
        <f>IF(N190="snížená",J190,0)</f>
        <v>0</v>
      </c>
      <c r="BG190" s="151">
        <f>IF(N190="zákl. přenesená",J190,0)</f>
        <v>0</v>
      </c>
      <c r="BH190" s="151">
        <f>IF(N190="sníž. přenesená",J190,0)</f>
        <v>0</v>
      </c>
      <c r="BI190" s="151">
        <f>IF(N190="nulová",J190,0)</f>
        <v>0</v>
      </c>
      <c r="BJ190" s="17" t="s">
        <v>79</v>
      </c>
      <c r="BK190" s="151">
        <f>ROUND(I190*H190,2)</f>
        <v>0</v>
      </c>
      <c r="BL190" s="17" t="s">
        <v>117</v>
      </c>
      <c r="BM190" s="150" t="s">
        <v>239</v>
      </c>
    </row>
    <row r="191" spans="1:65" s="2" customFormat="1" ht="37.9" customHeight="1">
      <c r="A191" s="32"/>
      <c r="B191" s="138"/>
      <c r="C191" s="176" t="s">
        <v>240</v>
      </c>
      <c r="D191" s="176" t="s">
        <v>190</v>
      </c>
      <c r="E191" s="177" t="s">
        <v>241</v>
      </c>
      <c r="F191" s="178" t="s">
        <v>310</v>
      </c>
      <c r="G191" s="179" t="s">
        <v>115</v>
      </c>
      <c r="H191" s="180">
        <v>1</v>
      </c>
      <c r="I191" s="181"/>
      <c r="J191" s="182">
        <f>ROUND(I191*H191,2)</f>
        <v>0</v>
      </c>
      <c r="K191" s="178" t="s">
        <v>116</v>
      </c>
      <c r="L191" s="183"/>
      <c r="M191" s="184" t="s">
        <v>1</v>
      </c>
      <c r="N191" s="185" t="s">
        <v>39</v>
      </c>
      <c r="O191" s="58"/>
      <c r="P191" s="148">
        <f>O191*H191</f>
        <v>0</v>
      </c>
      <c r="Q191" s="148">
        <v>4.5999999999999999E-2</v>
      </c>
      <c r="R191" s="148">
        <f>Q191*H191</f>
        <v>4.5999999999999999E-2</v>
      </c>
      <c r="S191" s="148">
        <v>0</v>
      </c>
      <c r="T191" s="149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50" t="s">
        <v>151</v>
      </c>
      <c r="AT191" s="150" t="s">
        <v>190</v>
      </c>
      <c r="AU191" s="150" t="s">
        <v>81</v>
      </c>
      <c r="AY191" s="17" t="s">
        <v>110</v>
      </c>
      <c r="BE191" s="151">
        <f>IF(N191="základní",J191,0)</f>
        <v>0</v>
      </c>
      <c r="BF191" s="151">
        <f>IF(N191="snížená",J191,0)</f>
        <v>0</v>
      </c>
      <c r="BG191" s="151">
        <f>IF(N191="zákl. přenesená",J191,0)</f>
        <v>0</v>
      </c>
      <c r="BH191" s="151">
        <f>IF(N191="sníž. přenesená",J191,0)</f>
        <v>0</v>
      </c>
      <c r="BI191" s="151">
        <f>IF(N191="nulová",J191,0)</f>
        <v>0</v>
      </c>
      <c r="BJ191" s="17" t="s">
        <v>79</v>
      </c>
      <c r="BK191" s="151">
        <f>ROUND(I191*H191,2)</f>
        <v>0</v>
      </c>
      <c r="BL191" s="17" t="s">
        <v>117</v>
      </c>
      <c r="BM191" s="150" t="s">
        <v>242</v>
      </c>
    </row>
    <row r="192" spans="1:65" s="2" customFormat="1" ht="16.5" customHeight="1">
      <c r="A192" s="32"/>
      <c r="B192" s="138"/>
      <c r="C192" s="176" t="s">
        <v>243</v>
      </c>
      <c r="D192" s="176" t="s">
        <v>190</v>
      </c>
      <c r="E192" s="177" t="s">
        <v>244</v>
      </c>
      <c r="F192" s="178" t="s">
        <v>311</v>
      </c>
      <c r="G192" s="179" t="s">
        <v>115</v>
      </c>
      <c r="H192" s="180">
        <v>2</v>
      </c>
      <c r="I192" s="181"/>
      <c r="J192" s="182">
        <f>ROUND(I192*H192,2)</f>
        <v>0</v>
      </c>
      <c r="K192" s="178" t="s">
        <v>116</v>
      </c>
      <c r="L192" s="183"/>
      <c r="M192" s="184" t="s">
        <v>1</v>
      </c>
      <c r="N192" s="185" t="s">
        <v>39</v>
      </c>
      <c r="O192" s="58"/>
      <c r="P192" s="148">
        <f>O192*H192</f>
        <v>0</v>
      </c>
      <c r="Q192" s="148">
        <v>5.781E-2</v>
      </c>
      <c r="R192" s="148">
        <f>Q192*H192</f>
        <v>0.11562</v>
      </c>
      <c r="S192" s="148">
        <v>0</v>
      </c>
      <c r="T192" s="149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50" t="s">
        <v>151</v>
      </c>
      <c r="AT192" s="150" t="s">
        <v>190</v>
      </c>
      <c r="AU192" s="150" t="s">
        <v>81</v>
      </c>
      <c r="AY192" s="17" t="s">
        <v>110</v>
      </c>
      <c r="BE192" s="151">
        <f>IF(N192="základní",J192,0)</f>
        <v>0</v>
      </c>
      <c r="BF192" s="151">
        <f>IF(N192="snížená",J192,0)</f>
        <v>0</v>
      </c>
      <c r="BG192" s="151">
        <f>IF(N192="zákl. přenesená",J192,0)</f>
        <v>0</v>
      </c>
      <c r="BH192" s="151">
        <f>IF(N192="sníž. přenesená",J192,0)</f>
        <v>0</v>
      </c>
      <c r="BI192" s="151">
        <f>IF(N192="nulová",J192,0)</f>
        <v>0</v>
      </c>
      <c r="BJ192" s="17" t="s">
        <v>79</v>
      </c>
      <c r="BK192" s="151">
        <f>ROUND(I192*H192,2)</f>
        <v>0</v>
      </c>
      <c r="BL192" s="17" t="s">
        <v>117</v>
      </c>
      <c r="BM192" s="150" t="s">
        <v>245</v>
      </c>
    </row>
    <row r="193" spans="1:65" s="2" customFormat="1" ht="16.5" customHeight="1">
      <c r="A193" s="32"/>
      <c r="B193" s="138"/>
      <c r="C193" s="176" t="s">
        <v>246</v>
      </c>
      <c r="D193" s="176" t="s">
        <v>190</v>
      </c>
      <c r="E193" s="177" t="s">
        <v>247</v>
      </c>
      <c r="F193" s="178" t="s">
        <v>248</v>
      </c>
      <c r="G193" s="179" t="s">
        <v>115</v>
      </c>
      <c r="H193" s="180">
        <v>22</v>
      </c>
      <c r="I193" s="181"/>
      <c r="J193" s="182">
        <f>ROUND(I193*H193,2)</f>
        <v>0</v>
      </c>
      <c r="K193" s="178" t="s">
        <v>116</v>
      </c>
      <c r="L193" s="183"/>
      <c r="M193" s="184" t="s">
        <v>1</v>
      </c>
      <c r="N193" s="185" t="s">
        <v>39</v>
      </c>
      <c r="O193" s="58"/>
      <c r="P193" s="148">
        <f>O193*H193</f>
        <v>0</v>
      </c>
      <c r="Q193" s="148">
        <v>0</v>
      </c>
      <c r="R193" s="148">
        <f>Q193*H193</f>
        <v>0</v>
      </c>
      <c r="S193" s="148">
        <v>0</v>
      </c>
      <c r="T193" s="149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50" t="s">
        <v>151</v>
      </c>
      <c r="AT193" s="150" t="s">
        <v>190</v>
      </c>
      <c r="AU193" s="150" t="s">
        <v>81</v>
      </c>
      <c r="AY193" s="17" t="s">
        <v>110</v>
      </c>
      <c r="BE193" s="151">
        <f>IF(N193="základní",J193,0)</f>
        <v>0</v>
      </c>
      <c r="BF193" s="151">
        <f>IF(N193="snížená",J193,0)</f>
        <v>0</v>
      </c>
      <c r="BG193" s="151">
        <f>IF(N193="zákl. přenesená",J193,0)</f>
        <v>0</v>
      </c>
      <c r="BH193" s="151">
        <f>IF(N193="sníž. přenesená",J193,0)</f>
        <v>0</v>
      </c>
      <c r="BI193" s="151">
        <f>IF(N193="nulová",J193,0)</f>
        <v>0</v>
      </c>
      <c r="BJ193" s="17" t="s">
        <v>79</v>
      </c>
      <c r="BK193" s="151">
        <f>ROUND(I193*H193,2)</f>
        <v>0</v>
      </c>
      <c r="BL193" s="17" t="s">
        <v>117</v>
      </c>
      <c r="BM193" s="150" t="s">
        <v>249</v>
      </c>
    </row>
    <row r="194" spans="1:65" s="2" customFormat="1" ht="24.2" customHeight="1">
      <c r="A194" s="32"/>
      <c r="B194" s="138"/>
      <c r="C194" s="139" t="s">
        <v>250</v>
      </c>
      <c r="D194" s="139" t="s">
        <v>112</v>
      </c>
      <c r="E194" s="140" t="s">
        <v>251</v>
      </c>
      <c r="F194" s="141" t="s">
        <v>252</v>
      </c>
      <c r="G194" s="142" t="s">
        <v>253</v>
      </c>
      <c r="H194" s="143">
        <v>19.07</v>
      </c>
      <c r="I194" s="144"/>
      <c r="J194" s="145">
        <f>ROUND(I194*H194,2)</f>
        <v>0</v>
      </c>
      <c r="K194" s="141" t="s">
        <v>116</v>
      </c>
      <c r="L194" s="33"/>
      <c r="M194" s="146" t="s">
        <v>1</v>
      </c>
      <c r="N194" s="147" t="s">
        <v>39</v>
      </c>
      <c r="O194" s="58"/>
      <c r="P194" s="148">
        <f>O194*H194</f>
        <v>0</v>
      </c>
      <c r="Q194" s="148">
        <v>0</v>
      </c>
      <c r="R194" s="148">
        <f>Q194*H194</f>
        <v>0</v>
      </c>
      <c r="S194" s="148">
        <v>0</v>
      </c>
      <c r="T194" s="149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50" t="s">
        <v>117</v>
      </c>
      <c r="AT194" s="150" t="s">
        <v>112</v>
      </c>
      <c r="AU194" s="150" t="s">
        <v>81</v>
      </c>
      <c r="AY194" s="17" t="s">
        <v>110</v>
      </c>
      <c r="BE194" s="151">
        <f>IF(N194="základní",J194,0)</f>
        <v>0</v>
      </c>
      <c r="BF194" s="151">
        <f>IF(N194="snížená",J194,0)</f>
        <v>0</v>
      </c>
      <c r="BG194" s="151">
        <f>IF(N194="zákl. přenesená",J194,0)</f>
        <v>0</v>
      </c>
      <c r="BH194" s="151">
        <f>IF(N194="sníž. přenesená",J194,0)</f>
        <v>0</v>
      </c>
      <c r="BI194" s="151">
        <f>IF(N194="nulová",J194,0)</f>
        <v>0</v>
      </c>
      <c r="BJ194" s="17" t="s">
        <v>79</v>
      </c>
      <c r="BK194" s="151">
        <f>ROUND(I194*H194,2)</f>
        <v>0</v>
      </c>
      <c r="BL194" s="17" t="s">
        <v>117</v>
      </c>
      <c r="BM194" s="150" t="s">
        <v>254</v>
      </c>
    </row>
    <row r="195" spans="1:65" s="13" customFormat="1">
      <c r="B195" s="152"/>
      <c r="D195" s="153" t="s">
        <v>127</v>
      </c>
      <c r="E195" s="154" t="s">
        <v>1</v>
      </c>
      <c r="F195" s="155" t="s">
        <v>315</v>
      </c>
      <c r="H195" s="154" t="s">
        <v>1</v>
      </c>
      <c r="I195" s="156"/>
      <c r="L195" s="152"/>
      <c r="M195" s="157"/>
      <c r="N195" s="158"/>
      <c r="O195" s="158"/>
      <c r="P195" s="158"/>
      <c r="Q195" s="158"/>
      <c r="R195" s="158"/>
      <c r="S195" s="158"/>
      <c r="T195" s="159"/>
      <c r="AT195" s="154" t="s">
        <v>127</v>
      </c>
      <c r="AU195" s="154" t="s">
        <v>81</v>
      </c>
      <c r="AV195" s="13" t="s">
        <v>79</v>
      </c>
      <c r="AW195" s="13" t="s">
        <v>30</v>
      </c>
      <c r="AX195" s="13" t="s">
        <v>74</v>
      </c>
      <c r="AY195" s="154" t="s">
        <v>110</v>
      </c>
    </row>
    <row r="196" spans="1:65" s="14" customFormat="1">
      <c r="B196" s="160"/>
      <c r="D196" s="153" t="s">
        <v>127</v>
      </c>
      <c r="E196" s="161" t="s">
        <v>1</v>
      </c>
      <c r="F196" s="162" t="s">
        <v>255</v>
      </c>
      <c r="H196" s="163">
        <v>16</v>
      </c>
      <c r="I196" s="164"/>
      <c r="L196" s="160"/>
      <c r="M196" s="165"/>
      <c r="N196" s="166"/>
      <c r="O196" s="166"/>
      <c r="P196" s="166"/>
      <c r="Q196" s="166"/>
      <c r="R196" s="166"/>
      <c r="S196" s="166"/>
      <c r="T196" s="167"/>
      <c r="AT196" s="161" t="s">
        <v>127</v>
      </c>
      <c r="AU196" s="161" t="s">
        <v>81</v>
      </c>
      <c r="AV196" s="14" t="s">
        <v>81</v>
      </c>
      <c r="AW196" s="14" t="s">
        <v>30</v>
      </c>
      <c r="AX196" s="14" t="s">
        <v>74</v>
      </c>
      <c r="AY196" s="161" t="s">
        <v>110</v>
      </c>
    </row>
    <row r="197" spans="1:65" s="13" customFormat="1">
      <c r="B197" s="152"/>
      <c r="D197" s="153" t="s">
        <v>127</v>
      </c>
      <c r="E197" s="154" t="s">
        <v>1</v>
      </c>
      <c r="F197" s="155" t="s">
        <v>256</v>
      </c>
      <c r="H197" s="154" t="s">
        <v>1</v>
      </c>
      <c r="I197" s="156"/>
      <c r="L197" s="152"/>
      <c r="M197" s="157"/>
      <c r="N197" s="158"/>
      <c r="O197" s="158"/>
      <c r="P197" s="158"/>
      <c r="Q197" s="158"/>
      <c r="R197" s="158"/>
      <c r="S197" s="158"/>
      <c r="T197" s="159"/>
      <c r="AT197" s="154" t="s">
        <v>127</v>
      </c>
      <c r="AU197" s="154" t="s">
        <v>81</v>
      </c>
      <c r="AV197" s="13" t="s">
        <v>79</v>
      </c>
      <c r="AW197" s="13" t="s">
        <v>30</v>
      </c>
      <c r="AX197" s="13" t="s">
        <v>74</v>
      </c>
      <c r="AY197" s="154" t="s">
        <v>110</v>
      </c>
    </row>
    <row r="198" spans="1:65" s="14" customFormat="1">
      <c r="B198" s="160"/>
      <c r="D198" s="153" t="s">
        <v>127</v>
      </c>
      <c r="E198" s="161" t="s">
        <v>1</v>
      </c>
      <c r="F198" s="162" t="s">
        <v>257</v>
      </c>
      <c r="H198" s="163">
        <v>2.3199999999999998</v>
      </c>
      <c r="I198" s="164"/>
      <c r="L198" s="160"/>
      <c r="M198" s="165"/>
      <c r="N198" s="166"/>
      <c r="O198" s="166"/>
      <c r="P198" s="166"/>
      <c r="Q198" s="166"/>
      <c r="R198" s="166"/>
      <c r="S198" s="166"/>
      <c r="T198" s="167"/>
      <c r="AT198" s="161" t="s">
        <v>127</v>
      </c>
      <c r="AU198" s="161" t="s">
        <v>81</v>
      </c>
      <c r="AV198" s="14" t="s">
        <v>81</v>
      </c>
      <c r="AW198" s="14" t="s">
        <v>30</v>
      </c>
      <c r="AX198" s="14" t="s">
        <v>74</v>
      </c>
      <c r="AY198" s="161" t="s">
        <v>110</v>
      </c>
    </row>
    <row r="199" spans="1:65" s="13" customFormat="1">
      <c r="B199" s="152"/>
      <c r="D199" s="153" t="s">
        <v>127</v>
      </c>
      <c r="E199" s="154" t="s">
        <v>1</v>
      </c>
      <c r="F199" s="155" t="s">
        <v>316</v>
      </c>
      <c r="H199" s="154" t="s">
        <v>1</v>
      </c>
      <c r="I199" s="156"/>
      <c r="L199" s="152"/>
      <c r="M199" s="157"/>
      <c r="N199" s="158"/>
      <c r="O199" s="158"/>
      <c r="P199" s="158"/>
      <c r="Q199" s="158"/>
      <c r="R199" s="158"/>
      <c r="S199" s="158"/>
      <c r="T199" s="159"/>
      <c r="AT199" s="154" t="s">
        <v>127</v>
      </c>
      <c r="AU199" s="154" t="s">
        <v>81</v>
      </c>
      <c r="AV199" s="13" t="s">
        <v>79</v>
      </c>
      <c r="AW199" s="13" t="s">
        <v>30</v>
      </c>
      <c r="AX199" s="13" t="s">
        <v>74</v>
      </c>
      <c r="AY199" s="154" t="s">
        <v>110</v>
      </c>
    </row>
    <row r="200" spans="1:65" s="14" customFormat="1">
      <c r="B200" s="160"/>
      <c r="D200" s="153" t="s">
        <v>127</v>
      </c>
      <c r="E200" s="161" t="s">
        <v>1</v>
      </c>
      <c r="F200" s="162" t="s">
        <v>258</v>
      </c>
      <c r="H200" s="163">
        <v>0.75</v>
      </c>
      <c r="I200" s="164"/>
      <c r="L200" s="160"/>
      <c r="M200" s="165"/>
      <c r="N200" s="166"/>
      <c r="O200" s="166"/>
      <c r="P200" s="166"/>
      <c r="Q200" s="166"/>
      <c r="R200" s="166"/>
      <c r="S200" s="166"/>
      <c r="T200" s="167"/>
      <c r="AT200" s="161" t="s">
        <v>127</v>
      </c>
      <c r="AU200" s="161" t="s">
        <v>81</v>
      </c>
      <c r="AV200" s="14" t="s">
        <v>81</v>
      </c>
      <c r="AW200" s="14" t="s">
        <v>30</v>
      </c>
      <c r="AX200" s="14" t="s">
        <v>74</v>
      </c>
      <c r="AY200" s="161" t="s">
        <v>110</v>
      </c>
    </row>
    <row r="201" spans="1:65" s="15" customFormat="1">
      <c r="B201" s="168"/>
      <c r="D201" s="153" t="s">
        <v>127</v>
      </c>
      <c r="E201" s="169" t="s">
        <v>1</v>
      </c>
      <c r="F201" s="170" t="s">
        <v>130</v>
      </c>
      <c r="H201" s="171">
        <v>19.07</v>
      </c>
      <c r="I201" s="172"/>
      <c r="L201" s="168"/>
      <c r="M201" s="173"/>
      <c r="N201" s="174"/>
      <c r="O201" s="174"/>
      <c r="P201" s="174"/>
      <c r="Q201" s="174"/>
      <c r="R201" s="174"/>
      <c r="S201" s="174"/>
      <c r="T201" s="175"/>
      <c r="AT201" s="169" t="s">
        <v>127</v>
      </c>
      <c r="AU201" s="169" t="s">
        <v>81</v>
      </c>
      <c r="AV201" s="15" t="s">
        <v>117</v>
      </c>
      <c r="AW201" s="15" t="s">
        <v>30</v>
      </c>
      <c r="AX201" s="15" t="s">
        <v>79</v>
      </c>
      <c r="AY201" s="169" t="s">
        <v>110</v>
      </c>
    </row>
    <row r="202" spans="1:65" s="2" customFormat="1" ht="34.9" customHeight="1">
      <c r="A202" s="32"/>
      <c r="B202" s="138"/>
      <c r="C202" s="176" t="s">
        <v>259</v>
      </c>
      <c r="D202" s="176" t="s">
        <v>190</v>
      </c>
      <c r="E202" s="177" t="s">
        <v>260</v>
      </c>
      <c r="F202" s="178" t="s">
        <v>314</v>
      </c>
      <c r="G202" s="179" t="s">
        <v>115</v>
      </c>
      <c r="H202" s="180">
        <v>8</v>
      </c>
      <c r="I202" s="181"/>
      <c r="J202" s="182">
        <f>ROUND(I202*H202,2)</f>
        <v>0</v>
      </c>
      <c r="K202" s="178" t="s">
        <v>116</v>
      </c>
      <c r="L202" s="183"/>
      <c r="M202" s="184" t="s">
        <v>1</v>
      </c>
      <c r="N202" s="185" t="s">
        <v>39</v>
      </c>
      <c r="O202" s="58"/>
      <c r="P202" s="148">
        <f>O202*H202</f>
        <v>0</v>
      </c>
      <c r="Q202" s="148">
        <v>6.3E-2</v>
      </c>
      <c r="R202" s="148">
        <f>Q202*H202</f>
        <v>0.504</v>
      </c>
      <c r="S202" s="148">
        <v>0</v>
      </c>
      <c r="T202" s="149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50" t="s">
        <v>151</v>
      </c>
      <c r="AT202" s="150" t="s">
        <v>190</v>
      </c>
      <c r="AU202" s="150" t="s">
        <v>81</v>
      </c>
      <c r="AY202" s="17" t="s">
        <v>110</v>
      </c>
      <c r="BE202" s="151">
        <f>IF(N202="základní",J202,0)</f>
        <v>0</v>
      </c>
      <c r="BF202" s="151">
        <f>IF(N202="snížená",J202,0)</f>
        <v>0</v>
      </c>
      <c r="BG202" s="151">
        <f>IF(N202="zákl. přenesená",J202,0)</f>
        <v>0</v>
      </c>
      <c r="BH202" s="151">
        <f>IF(N202="sníž. přenesená",J202,0)</f>
        <v>0</v>
      </c>
      <c r="BI202" s="151">
        <f>IF(N202="nulová",J202,0)</f>
        <v>0</v>
      </c>
      <c r="BJ202" s="17" t="s">
        <v>79</v>
      </c>
      <c r="BK202" s="151">
        <f>ROUND(I202*H202,2)</f>
        <v>0</v>
      </c>
      <c r="BL202" s="17" t="s">
        <v>117</v>
      </c>
      <c r="BM202" s="150" t="s">
        <v>261</v>
      </c>
    </row>
    <row r="203" spans="1:65" s="2" customFormat="1" ht="37.15" customHeight="1">
      <c r="A203" s="32"/>
      <c r="B203" s="138"/>
      <c r="C203" s="176" t="s">
        <v>262</v>
      </c>
      <c r="D203" s="176" t="s">
        <v>190</v>
      </c>
      <c r="E203" s="177" t="s">
        <v>263</v>
      </c>
      <c r="F203" s="178" t="s">
        <v>312</v>
      </c>
      <c r="G203" s="179" t="s">
        <v>115</v>
      </c>
      <c r="H203" s="180">
        <v>2</v>
      </c>
      <c r="I203" s="181"/>
      <c r="J203" s="182">
        <f>ROUND(I203*H203,2)</f>
        <v>0</v>
      </c>
      <c r="K203" s="178" t="s">
        <v>116</v>
      </c>
      <c r="L203" s="183"/>
      <c r="M203" s="184" t="s">
        <v>1</v>
      </c>
      <c r="N203" s="185" t="s">
        <v>39</v>
      </c>
      <c r="O203" s="58"/>
      <c r="P203" s="148">
        <f>O203*H203</f>
        <v>0</v>
      </c>
      <c r="Q203" s="148">
        <v>0</v>
      </c>
      <c r="R203" s="148">
        <f>Q203*H203</f>
        <v>0</v>
      </c>
      <c r="S203" s="148">
        <v>0</v>
      </c>
      <c r="T203" s="149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50" t="s">
        <v>151</v>
      </c>
      <c r="AT203" s="150" t="s">
        <v>190</v>
      </c>
      <c r="AU203" s="150" t="s">
        <v>81</v>
      </c>
      <c r="AY203" s="17" t="s">
        <v>110</v>
      </c>
      <c r="BE203" s="151">
        <f>IF(N203="základní",J203,0)</f>
        <v>0</v>
      </c>
      <c r="BF203" s="151">
        <f>IF(N203="snížená",J203,0)</f>
        <v>0</v>
      </c>
      <c r="BG203" s="151">
        <f>IF(N203="zákl. přenesená",J203,0)</f>
        <v>0</v>
      </c>
      <c r="BH203" s="151">
        <f>IF(N203="sníž. přenesená",J203,0)</f>
        <v>0</v>
      </c>
      <c r="BI203" s="151">
        <f>IF(N203="nulová",J203,0)</f>
        <v>0</v>
      </c>
      <c r="BJ203" s="17" t="s">
        <v>79</v>
      </c>
      <c r="BK203" s="151">
        <f>ROUND(I203*H203,2)</f>
        <v>0</v>
      </c>
      <c r="BL203" s="17" t="s">
        <v>117</v>
      </c>
      <c r="BM203" s="150" t="s">
        <v>264</v>
      </c>
    </row>
    <row r="204" spans="1:65" s="2" customFormat="1" ht="39" customHeight="1">
      <c r="A204" s="32"/>
      <c r="B204" s="138"/>
      <c r="C204" s="176" t="s">
        <v>265</v>
      </c>
      <c r="D204" s="176" t="s">
        <v>190</v>
      </c>
      <c r="E204" s="177" t="s">
        <v>266</v>
      </c>
      <c r="F204" s="178" t="s">
        <v>313</v>
      </c>
      <c r="G204" s="179" t="s">
        <v>115</v>
      </c>
      <c r="H204" s="180">
        <v>1</v>
      </c>
      <c r="I204" s="181"/>
      <c r="J204" s="182">
        <f>ROUND(I204*H204,2)</f>
        <v>0</v>
      </c>
      <c r="K204" s="178" t="s">
        <v>116</v>
      </c>
      <c r="L204" s="183"/>
      <c r="M204" s="184" t="s">
        <v>1</v>
      </c>
      <c r="N204" s="185" t="s">
        <v>39</v>
      </c>
      <c r="O204" s="58"/>
      <c r="P204" s="148">
        <f>O204*H204</f>
        <v>0</v>
      </c>
      <c r="Q204" s="148">
        <v>0</v>
      </c>
      <c r="R204" s="148">
        <f>Q204*H204</f>
        <v>0</v>
      </c>
      <c r="S204" s="148">
        <v>0</v>
      </c>
      <c r="T204" s="149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50" t="s">
        <v>151</v>
      </c>
      <c r="AT204" s="150" t="s">
        <v>190</v>
      </c>
      <c r="AU204" s="150" t="s">
        <v>81</v>
      </c>
      <c r="AY204" s="17" t="s">
        <v>110</v>
      </c>
      <c r="BE204" s="151">
        <f>IF(N204="základní",J204,0)</f>
        <v>0</v>
      </c>
      <c r="BF204" s="151">
        <f>IF(N204="snížená",J204,0)</f>
        <v>0</v>
      </c>
      <c r="BG204" s="151">
        <f>IF(N204="zákl. přenesená",J204,0)</f>
        <v>0</v>
      </c>
      <c r="BH204" s="151">
        <f>IF(N204="sníž. přenesená",J204,0)</f>
        <v>0</v>
      </c>
      <c r="BI204" s="151">
        <f>IF(N204="nulová",J204,0)</f>
        <v>0</v>
      </c>
      <c r="BJ204" s="17" t="s">
        <v>79</v>
      </c>
      <c r="BK204" s="151">
        <f>ROUND(I204*H204,2)</f>
        <v>0</v>
      </c>
      <c r="BL204" s="17" t="s">
        <v>117</v>
      </c>
      <c r="BM204" s="150" t="s">
        <v>267</v>
      </c>
    </row>
    <row r="205" spans="1:65" s="12" customFormat="1" ht="22.9" customHeight="1">
      <c r="B205" s="125"/>
      <c r="D205" s="126" t="s">
        <v>73</v>
      </c>
      <c r="E205" s="136" t="s">
        <v>155</v>
      </c>
      <c r="F205" s="136" t="s">
        <v>268</v>
      </c>
      <c r="I205" s="128"/>
      <c r="J205" s="137">
        <f>BK205</f>
        <v>0</v>
      </c>
      <c r="L205" s="125"/>
      <c r="M205" s="130"/>
      <c r="N205" s="131"/>
      <c r="O205" s="131"/>
      <c r="P205" s="132">
        <f>SUM(P206:P212)</f>
        <v>0</v>
      </c>
      <c r="Q205" s="131"/>
      <c r="R205" s="132">
        <f>SUM(R206:R212)</f>
        <v>0</v>
      </c>
      <c r="S205" s="131"/>
      <c r="T205" s="133">
        <f>SUM(T206:T212)</f>
        <v>11.880500000000001</v>
      </c>
      <c r="AR205" s="126" t="s">
        <v>79</v>
      </c>
      <c r="AT205" s="134" t="s">
        <v>73</v>
      </c>
      <c r="AU205" s="134" t="s">
        <v>79</v>
      </c>
      <c r="AY205" s="126" t="s">
        <v>110</v>
      </c>
      <c r="BK205" s="135">
        <f>SUM(BK206:BK212)</f>
        <v>0</v>
      </c>
    </row>
    <row r="206" spans="1:65" s="2" customFormat="1" ht="24.2" customHeight="1">
      <c r="A206" s="32"/>
      <c r="B206" s="138"/>
      <c r="C206" s="139" t="s">
        <v>269</v>
      </c>
      <c r="D206" s="139" t="s">
        <v>112</v>
      </c>
      <c r="E206" s="140" t="s">
        <v>270</v>
      </c>
      <c r="F206" s="141" t="s">
        <v>271</v>
      </c>
      <c r="G206" s="142" t="s">
        <v>115</v>
      </c>
      <c r="H206" s="143">
        <v>60</v>
      </c>
      <c r="I206" s="144"/>
      <c r="J206" s="145">
        <f>ROUND(I206*H206,2)</f>
        <v>0</v>
      </c>
      <c r="K206" s="141" t="s">
        <v>116</v>
      </c>
      <c r="L206" s="33"/>
      <c r="M206" s="146" t="s">
        <v>1</v>
      </c>
      <c r="N206" s="147" t="s">
        <v>39</v>
      </c>
      <c r="O206" s="58"/>
      <c r="P206" s="148">
        <f>O206*H206</f>
        <v>0</v>
      </c>
      <c r="Q206" s="148">
        <v>0</v>
      </c>
      <c r="R206" s="148">
        <f>Q206*H206</f>
        <v>0</v>
      </c>
      <c r="S206" s="148">
        <v>0</v>
      </c>
      <c r="T206" s="149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50" t="s">
        <v>117</v>
      </c>
      <c r="AT206" s="150" t="s">
        <v>112</v>
      </c>
      <c r="AU206" s="150" t="s">
        <v>81</v>
      </c>
      <c r="AY206" s="17" t="s">
        <v>110</v>
      </c>
      <c r="BE206" s="151">
        <f>IF(N206="základní",J206,0)</f>
        <v>0</v>
      </c>
      <c r="BF206" s="151">
        <f>IF(N206="snížená",J206,0)</f>
        <v>0</v>
      </c>
      <c r="BG206" s="151">
        <f>IF(N206="zákl. přenesená",J206,0)</f>
        <v>0</v>
      </c>
      <c r="BH206" s="151">
        <f>IF(N206="sníž. přenesená",J206,0)</f>
        <v>0</v>
      </c>
      <c r="BI206" s="151">
        <f>IF(N206="nulová",J206,0)</f>
        <v>0</v>
      </c>
      <c r="BJ206" s="17" t="s">
        <v>79</v>
      </c>
      <c r="BK206" s="151">
        <f>ROUND(I206*H206,2)</f>
        <v>0</v>
      </c>
      <c r="BL206" s="17" t="s">
        <v>117</v>
      </c>
      <c r="BM206" s="150" t="s">
        <v>272</v>
      </c>
    </row>
    <row r="207" spans="1:65" s="2" customFormat="1" ht="33" customHeight="1">
      <c r="A207" s="32"/>
      <c r="B207" s="138"/>
      <c r="C207" s="139" t="s">
        <v>273</v>
      </c>
      <c r="D207" s="139" t="s">
        <v>112</v>
      </c>
      <c r="E207" s="140" t="s">
        <v>274</v>
      </c>
      <c r="F207" s="141" t="s">
        <v>275</v>
      </c>
      <c r="G207" s="142" t="s">
        <v>115</v>
      </c>
      <c r="H207" s="143">
        <v>64</v>
      </c>
      <c r="I207" s="144"/>
      <c r="J207" s="145">
        <f>ROUND(I207*H207,2)</f>
        <v>0</v>
      </c>
      <c r="K207" s="141" t="s">
        <v>116</v>
      </c>
      <c r="L207" s="33"/>
      <c r="M207" s="146" t="s">
        <v>1</v>
      </c>
      <c r="N207" s="147" t="s">
        <v>39</v>
      </c>
      <c r="O207" s="58"/>
      <c r="P207" s="148">
        <f>O207*H207</f>
        <v>0</v>
      </c>
      <c r="Q207" s="148">
        <v>0</v>
      </c>
      <c r="R207" s="148">
        <f>Q207*H207</f>
        <v>0</v>
      </c>
      <c r="S207" s="148">
        <v>0.16500000000000001</v>
      </c>
      <c r="T207" s="149">
        <f>S207*H207</f>
        <v>10.56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50" t="s">
        <v>117</v>
      </c>
      <c r="AT207" s="150" t="s">
        <v>112</v>
      </c>
      <c r="AU207" s="150" t="s">
        <v>81</v>
      </c>
      <c r="AY207" s="17" t="s">
        <v>110</v>
      </c>
      <c r="BE207" s="151">
        <f>IF(N207="základní",J207,0)</f>
        <v>0</v>
      </c>
      <c r="BF207" s="151">
        <f>IF(N207="snížená",J207,0)</f>
        <v>0</v>
      </c>
      <c r="BG207" s="151">
        <f>IF(N207="zákl. přenesená",J207,0)</f>
        <v>0</v>
      </c>
      <c r="BH207" s="151">
        <f>IF(N207="sníž. přenesená",J207,0)</f>
        <v>0</v>
      </c>
      <c r="BI207" s="151">
        <f>IF(N207="nulová",J207,0)</f>
        <v>0</v>
      </c>
      <c r="BJ207" s="17" t="s">
        <v>79</v>
      </c>
      <c r="BK207" s="151">
        <f>ROUND(I207*H207,2)</f>
        <v>0</v>
      </c>
      <c r="BL207" s="17" t="s">
        <v>117</v>
      </c>
      <c r="BM207" s="150" t="s">
        <v>276</v>
      </c>
    </row>
    <row r="208" spans="1:65" s="13" customFormat="1">
      <c r="B208" s="152"/>
      <c r="D208" s="153" t="s">
        <v>127</v>
      </c>
      <c r="E208" s="154" t="s">
        <v>1</v>
      </c>
      <c r="F208" s="155" t="s">
        <v>277</v>
      </c>
      <c r="H208" s="154" t="s">
        <v>1</v>
      </c>
      <c r="I208" s="156"/>
      <c r="L208" s="152"/>
      <c r="M208" s="157"/>
      <c r="N208" s="158"/>
      <c r="O208" s="158"/>
      <c r="P208" s="158"/>
      <c r="Q208" s="158"/>
      <c r="R208" s="158"/>
      <c r="S208" s="158"/>
      <c r="T208" s="159"/>
      <c r="AT208" s="154" t="s">
        <v>127</v>
      </c>
      <c r="AU208" s="154" t="s">
        <v>81</v>
      </c>
      <c r="AV208" s="13" t="s">
        <v>79</v>
      </c>
      <c r="AW208" s="13" t="s">
        <v>30</v>
      </c>
      <c r="AX208" s="13" t="s">
        <v>74</v>
      </c>
      <c r="AY208" s="154" t="s">
        <v>110</v>
      </c>
    </row>
    <row r="209" spans="1:65" s="14" customFormat="1">
      <c r="B209" s="160"/>
      <c r="D209" s="153" t="s">
        <v>127</v>
      </c>
      <c r="E209" s="161" t="s">
        <v>1</v>
      </c>
      <c r="F209" s="162" t="s">
        <v>278</v>
      </c>
      <c r="H209" s="163">
        <v>64</v>
      </c>
      <c r="I209" s="164"/>
      <c r="L209" s="160"/>
      <c r="M209" s="165"/>
      <c r="N209" s="166"/>
      <c r="O209" s="166"/>
      <c r="P209" s="166"/>
      <c r="Q209" s="166"/>
      <c r="R209" s="166"/>
      <c r="S209" s="166"/>
      <c r="T209" s="167"/>
      <c r="AT209" s="161" t="s">
        <v>127</v>
      </c>
      <c r="AU209" s="161" t="s">
        <v>81</v>
      </c>
      <c r="AV209" s="14" t="s">
        <v>81</v>
      </c>
      <c r="AW209" s="14" t="s">
        <v>30</v>
      </c>
      <c r="AX209" s="14" t="s">
        <v>74</v>
      </c>
      <c r="AY209" s="161" t="s">
        <v>110</v>
      </c>
    </row>
    <row r="210" spans="1:65" s="15" customFormat="1">
      <c r="B210" s="168"/>
      <c r="D210" s="153" t="s">
        <v>127</v>
      </c>
      <c r="E210" s="169" t="s">
        <v>1</v>
      </c>
      <c r="F210" s="170" t="s">
        <v>130</v>
      </c>
      <c r="H210" s="171">
        <v>64</v>
      </c>
      <c r="I210" s="172"/>
      <c r="L210" s="168"/>
      <c r="M210" s="173"/>
      <c r="N210" s="174"/>
      <c r="O210" s="174"/>
      <c r="P210" s="174"/>
      <c r="Q210" s="174"/>
      <c r="R210" s="174"/>
      <c r="S210" s="174"/>
      <c r="T210" s="175"/>
      <c r="AT210" s="169" t="s">
        <v>127</v>
      </c>
      <c r="AU210" s="169" t="s">
        <v>81</v>
      </c>
      <c r="AV210" s="15" t="s">
        <v>117</v>
      </c>
      <c r="AW210" s="15" t="s">
        <v>30</v>
      </c>
      <c r="AX210" s="15" t="s">
        <v>79</v>
      </c>
      <c r="AY210" s="169" t="s">
        <v>110</v>
      </c>
    </row>
    <row r="211" spans="1:65" s="2" customFormat="1" ht="24.2" customHeight="1">
      <c r="A211" s="32"/>
      <c r="B211" s="138"/>
      <c r="C211" s="139" t="s">
        <v>279</v>
      </c>
      <c r="D211" s="139" t="s">
        <v>112</v>
      </c>
      <c r="E211" s="140" t="s">
        <v>280</v>
      </c>
      <c r="F211" s="141" t="s">
        <v>281</v>
      </c>
      <c r="G211" s="142" t="s">
        <v>253</v>
      </c>
      <c r="H211" s="143">
        <v>122</v>
      </c>
      <c r="I211" s="144"/>
      <c r="J211" s="145">
        <f>ROUND(I211*H211,2)</f>
        <v>0</v>
      </c>
      <c r="K211" s="141" t="s">
        <v>116</v>
      </c>
      <c r="L211" s="33"/>
      <c r="M211" s="146" t="s">
        <v>1</v>
      </c>
      <c r="N211" s="147" t="s">
        <v>39</v>
      </c>
      <c r="O211" s="58"/>
      <c r="P211" s="148">
        <f>O211*H211</f>
        <v>0</v>
      </c>
      <c r="Q211" s="148">
        <v>0</v>
      </c>
      <c r="R211" s="148">
        <f>Q211*H211</f>
        <v>0</v>
      </c>
      <c r="S211" s="148">
        <v>9.2499999999999995E-3</v>
      </c>
      <c r="T211" s="149">
        <f>S211*H211</f>
        <v>1.1284999999999998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50" t="s">
        <v>117</v>
      </c>
      <c r="AT211" s="150" t="s">
        <v>112</v>
      </c>
      <c r="AU211" s="150" t="s">
        <v>81</v>
      </c>
      <c r="AY211" s="17" t="s">
        <v>110</v>
      </c>
      <c r="BE211" s="151">
        <f>IF(N211="základní",J211,0)</f>
        <v>0</v>
      </c>
      <c r="BF211" s="151">
        <f>IF(N211="snížená",J211,0)</f>
        <v>0</v>
      </c>
      <c r="BG211" s="151">
        <f>IF(N211="zákl. přenesená",J211,0)</f>
        <v>0</v>
      </c>
      <c r="BH211" s="151">
        <f>IF(N211="sníž. přenesená",J211,0)</f>
        <v>0</v>
      </c>
      <c r="BI211" s="151">
        <f>IF(N211="nulová",J211,0)</f>
        <v>0</v>
      </c>
      <c r="BJ211" s="17" t="s">
        <v>79</v>
      </c>
      <c r="BK211" s="151">
        <f>ROUND(I211*H211,2)</f>
        <v>0</v>
      </c>
      <c r="BL211" s="17" t="s">
        <v>117</v>
      </c>
      <c r="BM211" s="150" t="s">
        <v>282</v>
      </c>
    </row>
    <row r="212" spans="1:65" s="2" customFormat="1" ht="24.2" customHeight="1">
      <c r="A212" s="32"/>
      <c r="B212" s="138"/>
      <c r="C212" s="139" t="s">
        <v>283</v>
      </c>
      <c r="D212" s="139" t="s">
        <v>112</v>
      </c>
      <c r="E212" s="140" t="s">
        <v>284</v>
      </c>
      <c r="F212" s="141" t="s">
        <v>285</v>
      </c>
      <c r="G212" s="142" t="s">
        <v>115</v>
      </c>
      <c r="H212" s="143">
        <v>1</v>
      </c>
      <c r="I212" s="144"/>
      <c r="J212" s="145">
        <f>ROUND(I212*H212,2)</f>
        <v>0</v>
      </c>
      <c r="K212" s="141" t="s">
        <v>116</v>
      </c>
      <c r="L212" s="33"/>
      <c r="M212" s="146" t="s">
        <v>1</v>
      </c>
      <c r="N212" s="147" t="s">
        <v>39</v>
      </c>
      <c r="O212" s="58"/>
      <c r="P212" s="148">
        <f>O212*H212</f>
        <v>0</v>
      </c>
      <c r="Q212" s="148">
        <v>0</v>
      </c>
      <c r="R212" s="148">
        <f>Q212*H212</f>
        <v>0</v>
      </c>
      <c r="S212" s="148">
        <v>0.192</v>
      </c>
      <c r="T212" s="149">
        <f>S212*H212</f>
        <v>0.192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50" t="s">
        <v>117</v>
      </c>
      <c r="AT212" s="150" t="s">
        <v>112</v>
      </c>
      <c r="AU212" s="150" t="s">
        <v>81</v>
      </c>
      <c r="AY212" s="17" t="s">
        <v>110</v>
      </c>
      <c r="BE212" s="151">
        <f>IF(N212="základní",J212,0)</f>
        <v>0</v>
      </c>
      <c r="BF212" s="151">
        <f>IF(N212="snížená",J212,0)</f>
        <v>0</v>
      </c>
      <c r="BG212" s="151">
        <f>IF(N212="zákl. přenesená",J212,0)</f>
        <v>0</v>
      </c>
      <c r="BH212" s="151">
        <f>IF(N212="sníž. přenesená",J212,0)</f>
        <v>0</v>
      </c>
      <c r="BI212" s="151">
        <f>IF(N212="nulová",J212,0)</f>
        <v>0</v>
      </c>
      <c r="BJ212" s="17" t="s">
        <v>79</v>
      </c>
      <c r="BK212" s="151">
        <f>ROUND(I212*H212,2)</f>
        <v>0</v>
      </c>
      <c r="BL212" s="17" t="s">
        <v>117</v>
      </c>
      <c r="BM212" s="150" t="s">
        <v>286</v>
      </c>
    </row>
    <row r="213" spans="1:65" s="12" customFormat="1" ht="22.9" customHeight="1">
      <c r="B213" s="125"/>
      <c r="D213" s="126" t="s">
        <v>73</v>
      </c>
      <c r="E213" s="136" t="s">
        <v>287</v>
      </c>
      <c r="F213" s="136" t="s">
        <v>288</v>
      </c>
      <c r="I213" s="128"/>
      <c r="J213" s="137">
        <f>BK213</f>
        <v>0</v>
      </c>
      <c r="L213" s="125"/>
      <c r="M213" s="130"/>
      <c r="N213" s="131"/>
      <c r="O213" s="131"/>
      <c r="P213" s="132">
        <f>P214</f>
        <v>0</v>
      </c>
      <c r="Q213" s="131"/>
      <c r="R213" s="132">
        <f>R214</f>
        <v>0</v>
      </c>
      <c r="S213" s="131"/>
      <c r="T213" s="133">
        <f>T214</f>
        <v>0</v>
      </c>
      <c r="AR213" s="126" t="s">
        <v>79</v>
      </c>
      <c r="AT213" s="134" t="s">
        <v>73</v>
      </c>
      <c r="AU213" s="134" t="s">
        <v>79</v>
      </c>
      <c r="AY213" s="126" t="s">
        <v>110</v>
      </c>
      <c r="BK213" s="135">
        <f>BK214</f>
        <v>0</v>
      </c>
    </row>
    <row r="214" spans="1:65" s="2" customFormat="1" ht="55.5" customHeight="1">
      <c r="A214" s="32"/>
      <c r="B214" s="138"/>
      <c r="C214" s="139" t="s">
        <v>289</v>
      </c>
      <c r="D214" s="139" t="s">
        <v>112</v>
      </c>
      <c r="E214" s="140" t="s">
        <v>290</v>
      </c>
      <c r="F214" s="141" t="s">
        <v>291</v>
      </c>
      <c r="G214" s="142" t="s">
        <v>292</v>
      </c>
      <c r="H214" s="143">
        <v>3.597</v>
      </c>
      <c r="I214" s="144"/>
      <c r="J214" s="145">
        <f>ROUND(I214*H214,2)</f>
        <v>0</v>
      </c>
      <c r="K214" s="141" t="s">
        <v>116</v>
      </c>
      <c r="L214" s="33"/>
      <c r="M214" s="146" t="s">
        <v>1</v>
      </c>
      <c r="N214" s="147" t="s">
        <v>39</v>
      </c>
      <c r="O214" s="58"/>
      <c r="P214" s="148">
        <f>O214*H214</f>
        <v>0</v>
      </c>
      <c r="Q214" s="148">
        <v>0</v>
      </c>
      <c r="R214" s="148">
        <f>Q214*H214</f>
        <v>0</v>
      </c>
      <c r="S214" s="148">
        <v>0</v>
      </c>
      <c r="T214" s="149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50" t="s">
        <v>117</v>
      </c>
      <c r="AT214" s="150" t="s">
        <v>112</v>
      </c>
      <c r="AU214" s="150" t="s">
        <v>81</v>
      </c>
      <c r="AY214" s="17" t="s">
        <v>110</v>
      </c>
      <c r="BE214" s="151">
        <f>IF(N214="základní",J214,0)</f>
        <v>0</v>
      </c>
      <c r="BF214" s="151">
        <f>IF(N214="snížená",J214,0)</f>
        <v>0</v>
      </c>
      <c r="BG214" s="151">
        <f>IF(N214="zákl. přenesená",J214,0)</f>
        <v>0</v>
      </c>
      <c r="BH214" s="151">
        <f>IF(N214="sníž. přenesená",J214,0)</f>
        <v>0</v>
      </c>
      <c r="BI214" s="151">
        <f>IF(N214="nulová",J214,0)</f>
        <v>0</v>
      </c>
      <c r="BJ214" s="17" t="s">
        <v>79</v>
      </c>
      <c r="BK214" s="151">
        <f>ROUND(I214*H214,2)</f>
        <v>0</v>
      </c>
      <c r="BL214" s="17" t="s">
        <v>117</v>
      </c>
      <c r="BM214" s="150" t="s">
        <v>293</v>
      </c>
    </row>
    <row r="215" spans="1:65" s="12" customFormat="1" ht="25.9" customHeight="1">
      <c r="B215" s="125"/>
      <c r="D215" s="126" t="s">
        <v>73</v>
      </c>
      <c r="E215" s="127" t="s">
        <v>294</v>
      </c>
      <c r="F215" s="127" t="s">
        <v>295</v>
      </c>
      <c r="I215" s="128"/>
      <c r="J215" s="129">
        <f>BK215</f>
        <v>0</v>
      </c>
      <c r="L215" s="125"/>
      <c r="M215" s="130"/>
      <c r="N215" s="131"/>
      <c r="O215" s="131"/>
      <c r="P215" s="132">
        <f>SUM(P216:P218)</f>
        <v>0</v>
      </c>
      <c r="Q215" s="131"/>
      <c r="R215" s="132">
        <f>SUM(R216:R218)</f>
        <v>0</v>
      </c>
      <c r="S215" s="131"/>
      <c r="T215" s="133">
        <f>SUM(T216:T218)</f>
        <v>0</v>
      </c>
      <c r="AR215" s="126" t="s">
        <v>137</v>
      </c>
      <c r="AT215" s="134" t="s">
        <v>73</v>
      </c>
      <c r="AU215" s="134" t="s">
        <v>74</v>
      </c>
      <c r="AY215" s="126" t="s">
        <v>110</v>
      </c>
      <c r="BK215" s="135">
        <f>SUM(BK216:BK218)</f>
        <v>0</v>
      </c>
    </row>
    <row r="216" spans="1:65" s="2" customFormat="1" ht="16.5" customHeight="1">
      <c r="A216" s="32"/>
      <c r="B216" s="138"/>
      <c r="C216" s="139" t="s">
        <v>296</v>
      </c>
      <c r="D216" s="139" t="s">
        <v>112</v>
      </c>
      <c r="E216" s="140" t="s">
        <v>79</v>
      </c>
      <c r="F216" s="141" t="s">
        <v>297</v>
      </c>
      <c r="G216" s="142" t="s">
        <v>298</v>
      </c>
      <c r="H216" s="143">
        <v>1</v>
      </c>
      <c r="I216" s="144"/>
      <c r="J216" s="145">
        <f>ROUND(I216*H216,2)</f>
        <v>0</v>
      </c>
      <c r="K216" s="141" t="s">
        <v>1</v>
      </c>
      <c r="L216" s="33"/>
      <c r="M216" s="146" t="s">
        <v>1</v>
      </c>
      <c r="N216" s="147" t="s">
        <v>39</v>
      </c>
      <c r="O216" s="58"/>
      <c r="P216" s="148">
        <f>O216*H216</f>
        <v>0</v>
      </c>
      <c r="Q216" s="148">
        <v>0</v>
      </c>
      <c r="R216" s="148">
        <f>Q216*H216</f>
        <v>0</v>
      </c>
      <c r="S216" s="148">
        <v>0</v>
      </c>
      <c r="T216" s="149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50" t="s">
        <v>117</v>
      </c>
      <c r="AT216" s="150" t="s">
        <v>112</v>
      </c>
      <c r="AU216" s="150" t="s">
        <v>79</v>
      </c>
      <c r="AY216" s="17" t="s">
        <v>110</v>
      </c>
      <c r="BE216" s="151">
        <f>IF(N216="základní",J216,0)</f>
        <v>0</v>
      </c>
      <c r="BF216" s="151">
        <f>IF(N216="snížená",J216,0)</f>
        <v>0</v>
      </c>
      <c r="BG216" s="151">
        <f>IF(N216="zákl. přenesená",J216,0)</f>
        <v>0</v>
      </c>
      <c r="BH216" s="151">
        <f>IF(N216="sníž. přenesená",J216,0)</f>
        <v>0</v>
      </c>
      <c r="BI216" s="151">
        <f>IF(N216="nulová",J216,0)</f>
        <v>0</v>
      </c>
      <c r="BJ216" s="17" t="s">
        <v>79</v>
      </c>
      <c r="BK216" s="151">
        <f>ROUND(I216*H216,2)</f>
        <v>0</v>
      </c>
      <c r="BL216" s="17" t="s">
        <v>117</v>
      </c>
      <c r="BM216" s="150" t="s">
        <v>299</v>
      </c>
    </row>
    <row r="217" spans="1:65" s="2" customFormat="1" ht="16.5" customHeight="1">
      <c r="A217" s="32"/>
      <c r="B217" s="138"/>
      <c r="C217" s="139" t="s">
        <v>300</v>
      </c>
      <c r="D217" s="139" t="s">
        <v>112</v>
      </c>
      <c r="E217" s="140" t="s">
        <v>81</v>
      </c>
      <c r="F217" s="141" t="s">
        <v>301</v>
      </c>
      <c r="G217" s="142" t="s">
        <v>298</v>
      </c>
      <c r="H217" s="143">
        <v>1</v>
      </c>
      <c r="I217" s="144"/>
      <c r="J217" s="145">
        <f>ROUND(I217*H217,2)</f>
        <v>0</v>
      </c>
      <c r="K217" s="141" t="s">
        <v>1</v>
      </c>
      <c r="L217" s="33"/>
      <c r="M217" s="146" t="s">
        <v>1</v>
      </c>
      <c r="N217" s="147" t="s">
        <v>39</v>
      </c>
      <c r="O217" s="58"/>
      <c r="P217" s="148">
        <f>O217*H217</f>
        <v>0</v>
      </c>
      <c r="Q217" s="148">
        <v>0</v>
      </c>
      <c r="R217" s="148">
        <f>Q217*H217</f>
        <v>0</v>
      </c>
      <c r="S217" s="148">
        <v>0</v>
      </c>
      <c r="T217" s="149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50" t="s">
        <v>117</v>
      </c>
      <c r="AT217" s="150" t="s">
        <v>112</v>
      </c>
      <c r="AU217" s="150" t="s">
        <v>79</v>
      </c>
      <c r="AY217" s="17" t="s">
        <v>110</v>
      </c>
      <c r="BE217" s="151">
        <f>IF(N217="základní",J217,0)</f>
        <v>0</v>
      </c>
      <c r="BF217" s="151">
        <f>IF(N217="snížená",J217,0)</f>
        <v>0</v>
      </c>
      <c r="BG217" s="151">
        <f>IF(N217="zákl. přenesená",J217,0)</f>
        <v>0</v>
      </c>
      <c r="BH217" s="151">
        <f>IF(N217="sníž. přenesená",J217,0)</f>
        <v>0</v>
      </c>
      <c r="BI217" s="151">
        <f>IF(N217="nulová",J217,0)</f>
        <v>0</v>
      </c>
      <c r="BJ217" s="17" t="s">
        <v>79</v>
      </c>
      <c r="BK217" s="151">
        <f>ROUND(I217*H217,2)</f>
        <v>0</v>
      </c>
      <c r="BL217" s="17" t="s">
        <v>117</v>
      </c>
      <c r="BM217" s="150" t="s">
        <v>302</v>
      </c>
    </row>
    <row r="218" spans="1:65" s="2" customFormat="1" ht="16.5" customHeight="1">
      <c r="A218" s="32"/>
      <c r="B218" s="138"/>
      <c r="C218" s="139" t="s">
        <v>303</v>
      </c>
      <c r="D218" s="139" t="s">
        <v>112</v>
      </c>
      <c r="E218" s="140" t="s">
        <v>122</v>
      </c>
      <c r="F218" s="141" t="s">
        <v>304</v>
      </c>
      <c r="G218" s="142" t="s">
        <v>298</v>
      </c>
      <c r="H218" s="143">
        <v>1</v>
      </c>
      <c r="I218" s="144"/>
      <c r="J218" s="145">
        <f>ROUND(I218*H218,2)</f>
        <v>0</v>
      </c>
      <c r="K218" s="141" t="s">
        <v>1</v>
      </c>
      <c r="L218" s="33"/>
      <c r="M218" s="186" t="s">
        <v>1</v>
      </c>
      <c r="N218" s="187" t="s">
        <v>39</v>
      </c>
      <c r="O218" s="188"/>
      <c r="P218" s="189">
        <f>O218*H218</f>
        <v>0</v>
      </c>
      <c r="Q218" s="189">
        <v>0</v>
      </c>
      <c r="R218" s="189">
        <f>Q218*H218</f>
        <v>0</v>
      </c>
      <c r="S218" s="189">
        <v>0</v>
      </c>
      <c r="T218" s="190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50" t="s">
        <v>117</v>
      </c>
      <c r="AT218" s="150" t="s">
        <v>112</v>
      </c>
      <c r="AU218" s="150" t="s">
        <v>79</v>
      </c>
      <c r="AY218" s="17" t="s">
        <v>110</v>
      </c>
      <c r="BE218" s="151">
        <f>IF(N218="základní",J218,0)</f>
        <v>0</v>
      </c>
      <c r="BF218" s="151">
        <f>IF(N218="snížená",J218,0)</f>
        <v>0</v>
      </c>
      <c r="BG218" s="151">
        <f>IF(N218="zákl. přenesená",J218,0)</f>
        <v>0</v>
      </c>
      <c r="BH218" s="151">
        <f>IF(N218="sníž. přenesená",J218,0)</f>
        <v>0</v>
      </c>
      <c r="BI218" s="151">
        <f>IF(N218="nulová",J218,0)</f>
        <v>0</v>
      </c>
      <c r="BJ218" s="17" t="s">
        <v>79</v>
      </c>
      <c r="BK218" s="151">
        <f>ROUND(I218*H218,2)</f>
        <v>0</v>
      </c>
      <c r="BL218" s="17" t="s">
        <v>117</v>
      </c>
      <c r="BM218" s="150" t="s">
        <v>305</v>
      </c>
    </row>
    <row r="219" spans="1:65" s="2" customFormat="1" ht="6.95" customHeight="1">
      <c r="A219" s="32"/>
      <c r="B219" s="47"/>
      <c r="C219" s="48"/>
      <c r="D219" s="48"/>
      <c r="E219" s="48"/>
      <c r="F219" s="48"/>
      <c r="G219" s="48"/>
      <c r="H219" s="48"/>
      <c r="I219" s="48"/>
      <c r="J219" s="48"/>
      <c r="K219" s="48"/>
      <c r="L219" s="33"/>
      <c r="M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</row>
  </sheetData>
  <autoFilter ref="C118:K218" xr:uid="{00000000-0009-0000-0000-000001000000}"/>
  <mergeCells count="6">
    <mergeCell ref="E111:H111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2022-003 - Oplocení areál...</vt:lpstr>
      <vt:lpstr>'2022-003 - Oplocení areál...'!Názvy_tisku</vt:lpstr>
      <vt:lpstr>'Rekapitulace stavby'!Názvy_tisku</vt:lpstr>
      <vt:lpstr>'2022-003 - Oplocení areál...'!Oblast_tisku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DESKTOP-ACOSRFD\Věra</dc:creator>
  <cp:lastModifiedBy>Ondra</cp:lastModifiedBy>
  <cp:lastPrinted>2022-01-18T11:25:31Z</cp:lastPrinted>
  <dcterms:created xsi:type="dcterms:W3CDTF">2022-01-18T09:06:27Z</dcterms:created>
  <dcterms:modified xsi:type="dcterms:W3CDTF">2022-01-18T11:31:10Z</dcterms:modified>
</cp:coreProperties>
</file>